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839"/>
  </bookViews>
  <sheets>
    <sheet name="地坪漆工程量清单" sheetId="16" r:id="rId1"/>
    <sheet name="工程量明细统计表" sheetId="17" r:id="rId2"/>
    <sheet name="设备房、及其他的工程量" sheetId="7" state="hidden" r:id="rId3"/>
  </sheets>
  <definedNames>
    <definedName name="_xlnm.Print_Area" localSheetId="0">地坪漆工程量清单!$A$1:$O$8</definedName>
  </definedNames>
  <calcPr calcId="144525"/>
</workbook>
</file>

<file path=xl/sharedStrings.xml><?xml version="1.0" encoding="utf-8"?>
<sst xmlns="http://schemas.openxmlformats.org/spreadsheetml/2006/main" count="99" uniqueCount="82">
  <si>
    <t>南昌工学院共青校区一期地坪漆工程量清单</t>
  </si>
  <si>
    <t>序号</t>
  </si>
  <si>
    <t>项目名称</t>
  </si>
  <si>
    <t>工作内容及特征描述</t>
  </si>
  <si>
    <t>图例</t>
  </si>
  <si>
    <t>计算规则</t>
  </si>
  <si>
    <t>计量
单位</t>
  </si>
  <si>
    <t>工程量</t>
  </si>
  <si>
    <t>综合单价组成（元）</t>
  </si>
  <si>
    <t>含税综合单价（元）</t>
  </si>
  <si>
    <t>含税小计
（元）</t>
  </si>
  <si>
    <t>备注（品牌）</t>
  </si>
  <si>
    <t>人工费</t>
  </si>
  <si>
    <t>材料费
（含损耗率）</t>
  </si>
  <si>
    <t>辅材及机械费</t>
  </si>
  <si>
    <t>管理费及利润</t>
  </si>
  <si>
    <t>税金</t>
  </si>
  <si>
    <t>一</t>
  </si>
  <si>
    <t>地坪漆部分</t>
  </si>
  <si>
    <t>找平层</t>
  </si>
  <si>
    <t>40厚C25细石混凝土找平精找平</t>
  </si>
  <si>
    <t>按面积计量</t>
  </si>
  <si>
    <t>m2</t>
  </si>
  <si>
    <t>1.0厚普通环氧地坪</t>
  </si>
  <si>
    <t>环氧砂浆地坪漆施工工艺：1、基础素地打磨清理，2、滚涂环氧底漆，3、底漆固化后刮一遍环氧中涂砂浆，待砂浆层固化干燥后再次打磨清理，4、刮环氧中涂腻子层一遍，5、腻子层固化干燥后滚涂环氧面漆一遍</t>
  </si>
  <si>
    <t>二</t>
  </si>
  <si>
    <r>
      <rPr>
        <b/>
        <sz val="9"/>
        <rFont val="宋体"/>
        <charset val="134"/>
      </rPr>
      <t>含</t>
    </r>
    <r>
      <rPr>
        <b/>
        <u/>
        <sz val="9"/>
        <rFont val="宋体"/>
        <charset val="134"/>
      </rPr>
      <t xml:space="preserve">    % </t>
    </r>
    <r>
      <rPr>
        <b/>
        <sz val="9"/>
        <rFont val="宋体"/>
        <charset val="134"/>
      </rPr>
      <t>税合计（元）</t>
    </r>
  </si>
  <si>
    <t>工程量明细统计表</t>
  </si>
  <si>
    <t>部位</t>
  </si>
  <si>
    <t>单位</t>
  </si>
  <si>
    <t>图文中心</t>
  </si>
  <si>
    <t>综合楼</t>
  </si>
  <si>
    <t>游泳馆</t>
  </si>
  <si>
    <t>设备房</t>
  </si>
  <si>
    <t>H会堂</t>
  </si>
  <si>
    <t>E训1</t>
  </si>
  <si>
    <t>E训2</t>
  </si>
  <si>
    <t>合计</t>
  </si>
  <si>
    <t>备注</t>
  </si>
  <si>
    <t>变电所</t>
  </si>
  <si>
    <t>排烟机房</t>
  </si>
  <si>
    <t>送风机房</t>
  </si>
  <si>
    <t>电梯机房</t>
  </si>
  <si>
    <t>变配电室</t>
  </si>
  <si>
    <t>教室</t>
  </si>
  <si>
    <t>基本/密集
书库</t>
  </si>
  <si>
    <t>室内精装</t>
  </si>
  <si>
    <t>地/楼1</t>
  </si>
  <si>
    <t>环氧面层/楼面
(燃烧性能等级A级)</t>
  </si>
  <si>
    <t>环氧面层/楼面
(燃烧性能等级A级)
1）1.0厚普通环氧地坪</t>
  </si>
  <si>
    <t>变电所、开闭所、发电机房、排烟机房、送风机房、电梯机房</t>
  </si>
  <si>
    <t>2）40厚C25细石混凝土找平</t>
  </si>
  <si>
    <t>3）钢筋混凝土板/垫层/回填层</t>
  </si>
  <si>
    <t>工程量明细表</t>
  </si>
  <si>
    <t>楼栋</t>
  </si>
  <si>
    <t>分类工程量（m2）</t>
  </si>
  <si>
    <t>电表间</t>
  </si>
  <si>
    <t>配电房</t>
  </si>
  <si>
    <t>小计</t>
  </si>
  <si>
    <t>1#楼</t>
  </si>
  <si>
    <t>2#楼</t>
  </si>
  <si>
    <t>3#楼</t>
  </si>
  <si>
    <t>5#楼</t>
  </si>
  <si>
    <t>6#楼</t>
  </si>
  <si>
    <t>7#楼</t>
  </si>
  <si>
    <t>8#楼</t>
  </si>
  <si>
    <t>9#楼</t>
  </si>
  <si>
    <t>10#楼</t>
  </si>
  <si>
    <t>11#楼</t>
  </si>
  <si>
    <t>12#楼</t>
  </si>
  <si>
    <t>13#楼</t>
  </si>
  <si>
    <t>13A#楼</t>
  </si>
  <si>
    <t>15#楼</t>
  </si>
  <si>
    <t>16#楼</t>
  </si>
  <si>
    <t>17#楼</t>
  </si>
  <si>
    <t>18#楼</t>
  </si>
  <si>
    <t>19#楼</t>
  </si>
  <si>
    <t>20#楼</t>
  </si>
  <si>
    <t>21#楼</t>
  </si>
  <si>
    <t>22#楼</t>
  </si>
  <si>
    <t>23#楼</t>
  </si>
  <si>
    <t>交通安全设施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</si>
</sst>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_);[Red]\(0\)"/>
  </numFmts>
  <fonts count="40"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2"/>
      <color theme="1"/>
      <name val="黑体"/>
      <charset val="134"/>
    </font>
    <font>
      <b/>
      <sz val="9"/>
      <color rgb="FFFF0000"/>
      <name val="宋体"/>
      <charset val="134"/>
    </font>
    <font>
      <b/>
      <sz val="9"/>
      <name val="宋体"/>
      <charset val="134"/>
    </font>
    <font>
      <b/>
      <sz val="9"/>
      <name val="方正细黑一简体"/>
      <charset val="134"/>
    </font>
    <font>
      <b/>
      <sz val="9"/>
      <color indexed="8"/>
      <name val="宋体"/>
      <charset val="134"/>
    </font>
    <font>
      <sz val="9"/>
      <name val="方正细黑一简体"/>
      <charset val="134"/>
    </font>
    <font>
      <u/>
      <sz val="9"/>
      <name val="方正细黑一简体"/>
      <charset val="134"/>
    </font>
    <font>
      <sz val="10"/>
      <color rgb="FF000000"/>
      <name val="方正细黑一简体"/>
      <charset val="134"/>
    </font>
    <font>
      <sz val="10"/>
      <name val="方正细黑一简体"/>
      <charset val="134"/>
    </font>
    <font>
      <sz val="9"/>
      <color indexed="8"/>
      <name val="宋体"/>
      <charset val="134"/>
    </font>
    <font>
      <sz val="10"/>
      <color rgb="FFFF0000"/>
      <name val="方正细黑一简体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0"/>
      <name val="宋体"/>
      <charset val="134"/>
    </font>
    <font>
      <sz val="12"/>
      <name val="Times New Roman"/>
      <charset val="0"/>
    </font>
    <font>
      <b/>
      <u/>
      <sz val="9"/>
      <name val="宋体"/>
      <charset val="134"/>
    </font>
  </fonts>
  <fills count="28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4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14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10" borderId="14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2" borderId="15" applyNumberFormat="0" applyFon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8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25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1" fillId="10" borderId="19" applyNumberFormat="0" applyAlignment="0" applyProtection="0">
      <alignment vertical="center"/>
    </xf>
    <xf numFmtId="0" fontId="20" fillId="10" borderId="14" applyNumberFormat="0" applyAlignment="0" applyProtection="0">
      <alignment vertical="center"/>
    </xf>
    <xf numFmtId="0" fontId="32" fillId="16" borderId="20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1" fillId="10" borderId="19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7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2" fillId="16" borderId="20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21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8" borderId="14" applyNumberFormat="0" applyAlignment="0" applyProtection="0">
      <alignment vertical="center"/>
    </xf>
    <xf numFmtId="0" fontId="0" fillId="12" borderId="15" applyNumberFormat="0" applyFont="0" applyAlignment="0" applyProtection="0">
      <alignment vertical="center"/>
    </xf>
    <xf numFmtId="0" fontId="38" fillId="0" borderId="0"/>
    <xf numFmtId="0" fontId="0" fillId="0" borderId="0" applyProtection="0">
      <alignment vertical="center"/>
    </xf>
  </cellStyleXfs>
  <cellXfs count="63"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77" fontId="2" fillId="0" borderId="0" xfId="0" applyNumberFormat="1" applyFont="1" applyAlignment="1">
      <alignment horizontal="center" vertical="center"/>
    </xf>
    <xf numFmtId="177" fontId="0" fillId="0" borderId="0" xfId="0" applyNumberFormat="1" applyAlignment="1">
      <alignment vertical="center"/>
    </xf>
    <xf numFmtId="177" fontId="1" fillId="0" borderId="0" xfId="0" applyNumberFormat="1" applyFont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/>
    </xf>
    <xf numFmtId="176" fontId="2" fillId="2" borderId="5" xfId="0" applyNumberFormat="1" applyFont="1" applyFill="1" applyBorder="1" applyAlignment="1">
      <alignment horizontal="center" vertical="center"/>
    </xf>
    <xf numFmtId="177" fontId="2" fillId="2" borderId="5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/>
    </xf>
    <xf numFmtId="177" fontId="7" fillId="2" borderId="5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8" fillId="2" borderId="1" xfId="85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78" fontId="8" fillId="2" borderId="1" xfId="85" applyNumberFormat="1" applyFont="1" applyFill="1" applyBorder="1" applyAlignment="1">
      <alignment horizontal="center" vertical="center" wrapText="1"/>
    </xf>
    <xf numFmtId="177" fontId="10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178" fontId="2" fillId="3" borderId="1" xfId="85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 readingOrder="1"/>
    </xf>
    <xf numFmtId="0" fontId="14" fillId="0" borderId="1" xfId="0" applyFont="1" applyFill="1" applyBorder="1" applyAlignment="1">
      <alignment horizontal="left" vertical="center" wrapText="1" readingOrder="1"/>
    </xf>
    <xf numFmtId="177" fontId="15" fillId="5" borderId="1" xfId="81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7" fontId="8" fillId="2" borderId="1" xfId="84" applyNumberFormat="1" applyFont="1" applyFill="1" applyBorder="1" applyAlignment="1">
      <alignment horizontal="center" vertical="center" wrapText="1"/>
    </xf>
    <xf numFmtId="177" fontId="8" fillId="2" borderId="1" xfId="84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10" fontId="7" fillId="5" borderId="1" xfId="0" applyNumberFormat="1" applyFont="1" applyFill="1" applyBorder="1" applyAlignment="1">
      <alignment horizontal="center" vertical="center" wrapText="1"/>
    </xf>
    <xf numFmtId="0" fontId="2" fillId="3" borderId="1" xfId="85" applyFont="1" applyFill="1" applyBorder="1" applyAlignment="1">
      <alignment horizontal="center" vertical="center" wrapText="1"/>
    </xf>
    <xf numFmtId="177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 readingOrder="1"/>
    </xf>
    <xf numFmtId="0" fontId="2" fillId="0" borderId="0" xfId="0" applyFont="1" applyAlignment="1">
      <alignment horizontal="center" vertical="center" wrapText="1"/>
    </xf>
  </cellXfs>
  <cellStyles count="104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解释性文本" xfId="21" builtinId="53"/>
    <cellStyle name="标题 1" xfId="22" builtinId="16"/>
    <cellStyle name="标题 2" xfId="23" builtinId="17"/>
    <cellStyle name="常规 5 2 2" xfId="24"/>
    <cellStyle name="标题 3" xfId="25" builtinId="18"/>
    <cellStyle name="常规_万科第五园3期大堂电梯厅清单_1" xfId="26"/>
    <cellStyle name="60% - 强调文字颜色 1" xfId="27" builtinId="32"/>
    <cellStyle name="60% - 强调文字颜色 4" xfId="28" builtinId="44"/>
    <cellStyle name="输出" xfId="29" builtinId="21"/>
    <cellStyle name="计算" xfId="30" builtinId="22"/>
    <cellStyle name="检查单元格" xfId="31" builtinId="23"/>
    <cellStyle name="40% - 强调文字颜色 4 2" xfId="32"/>
    <cellStyle name="20% - 强调文字颜色 6" xfId="33" builtinId="50"/>
    <cellStyle name="强调文字颜色 2" xfId="34" builtinId="33"/>
    <cellStyle name="链接单元格" xfId="35" builtinId="24"/>
    <cellStyle name="40% - 强调文字颜色 1 2" xfId="36"/>
    <cellStyle name="汇总" xfId="37" builtinId="25"/>
    <cellStyle name="好" xfId="38" builtinId="26"/>
    <cellStyle name="40% - 强调文字颜色 2 2" xfId="39"/>
    <cellStyle name="适中" xfId="40" builtinId="28"/>
    <cellStyle name="20% - 强调文字颜色 5" xfId="41" builtinId="46"/>
    <cellStyle name="强调文字颜色 1" xfId="42" builtinId="29"/>
    <cellStyle name="40% - 强调文字颜色 5 2" xfId="43"/>
    <cellStyle name="20% - 强调文字颜色 1" xfId="44" builtinId="30"/>
    <cellStyle name="40% - 强调文字颜色 1" xfId="45" builtinId="31"/>
    <cellStyle name="20% - 强调文字颜色 2" xfId="46" builtinId="34"/>
    <cellStyle name="输出 2" xfId="47"/>
    <cellStyle name="60% - 强调文字颜色 4 2" xfId="48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40% - 强调文字颜色 5" xfId="55" builtinId="47"/>
    <cellStyle name="60% - 强调文字颜色 5" xfId="56" builtinId="48"/>
    <cellStyle name="强调文字颜色 6" xfId="57" builtinId="49"/>
    <cellStyle name="40% - 强调文字颜色 6" xfId="58" builtinId="51"/>
    <cellStyle name="适中 2" xfId="59"/>
    <cellStyle name="40% - 强调文字颜色 6 2" xfId="60"/>
    <cellStyle name="60% - 强调文字颜色 6" xfId="61" builtinId="52"/>
    <cellStyle name="20% - 强调文字颜色 2 2" xfId="62"/>
    <cellStyle name="20% - 强调文字颜色 3 2" xfId="63"/>
    <cellStyle name="20% - 强调文字颜色 4 2" xfId="64"/>
    <cellStyle name="常规 3" xfId="65"/>
    <cellStyle name="20% - 强调文字颜色 5 2" xfId="66"/>
    <cellStyle name="20% - 强调文字颜色 6 2" xfId="67"/>
    <cellStyle name="40% - 强调文字颜色 3 2" xfId="68"/>
    <cellStyle name="60% - 强调文字颜色 1 2" xfId="69"/>
    <cellStyle name="60% - 强调文字颜色 2 2" xfId="70"/>
    <cellStyle name="常规 5" xfId="71"/>
    <cellStyle name="60% - 强调文字颜色 3 2" xfId="72"/>
    <cellStyle name="60% - 强调文字颜色 5 2" xfId="73"/>
    <cellStyle name="60% - 强调文字颜色 6 2" xfId="74"/>
    <cellStyle name="标题 1 2" xfId="75"/>
    <cellStyle name="标题 2 2" xfId="76"/>
    <cellStyle name="标题 3 2" xfId="77"/>
    <cellStyle name="标题 4 2" xfId="78"/>
    <cellStyle name="标题 5" xfId="79"/>
    <cellStyle name="差 2" xfId="80"/>
    <cellStyle name="常规 2" xfId="81"/>
    <cellStyle name="常规 2 2" xfId="82"/>
    <cellStyle name="常规_Sheet1" xfId="83"/>
    <cellStyle name="常规_Sheet1_1_万科青山湖小区道路工程清单" xfId="84"/>
    <cellStyle name="常规_Sheet1_万科青山湖小区道路工程清单" xfId="85"/>
    <cellStyle name="常规_万科第五园3期大堂电梯厅清单" xfId="86"/>
    <cellStyle name="好 2" xfId="87"/>
    <cellStyle name="汇总 2" xfId="88"/>
    <cellStyle name="检查单元格 2" xfId="89"/>
    <cellStyle name="解释性文本 2" xfId="90"/>
    <cellStyle name="警告文本 2" xfId="91"/>
    <cellStyle name="常规_北装最终版赵修改版5月31日" xfId="92"/>
    <cellStyle name="链接单元格 2" xfId="93"/>
    <cellStyle name="强调文字颜色 1 2" xfId="94"/>
    <cellStyle name="强调文字颜色 2 2" xfId="95"/>
    <cellStyle name="强调文字颜色 3 2" xfId="96"/>
    <cellStyle name="强调文字颜色 4 2" xfId="97"/>
    <cellStyle name="强调文字颜色 5 2" xfId="98"/>
    <cellStyle name="强调文字颜色 6 2" xfId="99"/>
    <cellStyle name="输入 2" xfId="100"/>
    <cellStyle name="注释 2" xfId="101"/>
    <cellStyle name="常规_2013年装饰定额 (2)" xfId="102"/>
    <cellStyle name="常规 10" xfId="10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105410</xdr:colOff>
      <xdr:row>30</xdr:row>
      <xdr:rowOff>43815</xdr:rowOff>
    </xdr:from>
    <xdr:to>
      <xdr:col>1</xdr:col>
      <xdr:colOff>8672195</xdr:colOff>
      <xdr:row>31</xdr:row>
      <xdr:rowOff>3139440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2135" y="6330315"/>
          <a:ext cx="8566785" cy="6321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71755</xdr:colOff>
      <xdr:row>30</xdr:row>
      <xdr:rowOff>234315</xdr:rowOff>
    </xdr:from>
    <xdr:to>
      <xdr:col>2</xdr:col>
      <xdr:colOff>8021955</xdr:colOff>
      <xdr:row>31</xdr:row>
      <xdr:rowOff>2811780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424670" y="6520815"/>
          <a:ext cx="7950200" cy="5803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133350</xdr:colOff>
      <xdr:row>29</xdr:row>
      <xdr:rowOff>55880</xdr:rowOff>
    </xdr:from>
    <xdr:to>
      <xdr:col>3</xdr:col>
      <xdr:colOff>9258300</xdr:colOff>
      <xdr:row>31</xdr:row>
      <xdr:rowOff>3068955</xdr:rowOff>
    </xdr:to>
    <xdr:pic>
      <xdr:nvPicPr>
        <xdr:cNvPr id="5" name="图片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800320" y="6151880"/>
          <a:ext cx="9124950" cy="6429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</xdr:row>
      <xdr:rowOff>3223895</xdr:rowOff>
    </xdr:from>
    <xdr:to>
      <xdr:col>1</xdr:col>
      <xdr:colOff>8704580</xdr:colOff>
      <xdr:row>33</xdr:row>
      <xdr:rowOff>2828925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66725" y="12736195"/>
          <a:ext cx="8704580" cy="63741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</a:ln>
      </a:spPr>
      <a:bodyPr/>
      <a:lstStyle/>
    </a:spDef>
  </a:objectDefaults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P8"/>
  <sheetViews>
    <sheetView tabSelected="1" view="pageBreakPreview" zoomScale="90" zoomScaleNormal="100" workbookViewId="0">
      <pane ySplit="4" topLeftCell="A6" activePane="bottomLeft" state="frozen"/>
      <selection/>
      <selection pane="bottomLeft" activeCell="O7" sqref="O7"/>
    </sheetView>
  </sheetViews>
  <sheetFormatPr defaultColWidth="9" defaultRowHeight="12" outlineLevelRow="7"/>
  <cols>
    <col min="1" max="1" width="5.625" style="38" customWidth="1"/>
    <col min="2" max="2" width="15.625" style="38" customWidth="1"/>
    <col min="3" max="3" width="22.6833333333333" style="38" customWidth="1" collapsed="1"/>
    <col min="4" max="4" width="15.625" style="38" hidden="1" customWidth="1" outlineLevel="1"/>
    <col min="5" max="5" width="10.625" style="38" customWidth="1"/>
    <col min="6" max="6" width="5.625" style="38" customWidth="1"/>
    <col min="7" max="12" width="10.625" style="38" customWidth="1"/>
    <col min="13" max="14" width="12.625" style="38" customWidth="1"/>
    <col min="15" max="15" width="10.625" style="38" customWidth="1"/>
    <col min="16" max="16384" width="9" style="38"/>
  </cols>
  <sheetData>
    <row r="1" ht="57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27" customHeight="1" spans="1:15">
      <c r="A2" s="39" t="s">
        <v>1</v>
      </c>
      <c r="B2" s="39" t="s">
        <v>2</v>
      </c>
      <c r="C2" s="39" t="s">
        <v>3</v>
      </c>
      <c r="D2" s="40" t="s">
        <v>4</v>
      </c>
      <c r="E2" s="39" t="s">
        <v>5</v>
      </c>
      <c r="F2" s="39" t="s">
        <v>6</v>
      </c>
      <c r="G2" s="41" t="s">
        <v>7</v>
      </c>
      <c r="H2" s="42" t="s">
        <v>8</v>
      </c>
      <c r="I2" s="42"/>
      <c r="J2" s="42"/>
      <c r="K2" s="42"/>
      <c r="L2" s="42"/>
      <c r="M2" s="42" t="s">
        <v>9</v>
      </c>
      <c r="N2" s="42" t="s">
        <v>10</v>
      </c>
      <c r="O2" s="55" t="s">
        <v>11</v>
      </c>
    </row>
    <row r="3" ht="27" customHeight="1" spans="1:15">
      <c r="A3" s="39"/>
      <c r="B3" s="39"/>
      <c r="C3" s="39"/>
      <c r="D3" s="40"/>
      <c r="E3" s="39"/>
      <c r="F3" s="39"/>
      <c r="G3" s="41"/>
      <c r="H3" s="42" t="s">
        <v>12</v>
      </c>
      <c r="I3" s="42" t="s">
        <v>13</v>
      </c>
      <c r="J3" s="42" t="s">
        <v>14</v>
      </c>
      <c r="K3" s="42" t="s">
        <v>15</v>
      </c>
      <c r="L3" s="42" t="s">
        <v>16</v>
      </c>
      <c r="M3" s="42"/>
      <c r="N3" s="42"/>
      <c r="O3" s="55"/>
    </row>
    <row r="4" ht="27" customHeight="1" spans="1:15">
      <c r="A4" s="39"/>
      <c r="B4" s="39"/>
      <c r="C4" s="39"/>
      <c r="D4" s="40"/>
      <c r="E4" s="39"/>
      <c r="F4" s="39"/>
      <c r="G4" s="41"/>
      <c r="H4" s="42"/>
      <c r="I4" s="42"/>
      <c r="J4" s="42"/>
      <c r="K4" s="56"/>
      <c r="L4" s="56"/>
      <c r="M4" s="42"/>
      <c r="N4" s="42"/>
      <c r="O4" s="55"/>
    </row>
    <row r="5" ht="25" customHeight="1" spans="1:15">
      <c r="A5" s="43" t="s">
        <v>17</v>
      </c>
      <c r="B5" s="44" t="s">
        <v>18</v>
      </c>
      <c r="C5" s="44"/>
      <c r="D5" s="44"/>
      <c r="E5" s="45"/>
      <c r="F5" s="44"/>
      <c r="G5" s="44"/>
      <c r="H5" s="46"/>
      <c r="I5" s="46"/>
      <c r="J5" s="46"/>
      <c r="K5" s="46"/>
      <c r="L5" s="46"/>
      <c r="M5" s="57"/>
      <c r="N5" s="58"/>
      <c r="O5" s="59"/>
    </row>
    <row r="6" ht="57" customHeight="1" spans="1:15">
      <c r="A6" s="43">
        <v>1</v>
      </c>
      <c r="B6" s="44" t="s">
        <v>19</v>
      </c>
      <c r="C6" s="44" t="s">
        <v>20</v>
      </c>
      <c r="D6" s="44"/>
      <c r="E6" s="28" t="s">
        <v>21</v>
      </c>
      <c r="F6" s="47" t="s">
        <v>22</v>
      </c>
      <c r="G6" s="44">
        <v>7328</v>
      </c>
      <c r="H6" s="46"/>
      <c r="I6" s="46"/>
      <c r="J6" s="46"/>
      <c r="K6" s="46"/>
      <c r="L6" s="46"/>
      <c r="M6" s="57"/>
      <c r="N6" s="58"/>
      <c r="O6" s="59"/>
    </row>
    <row r="7" ht="122" customHeight="1" outlineLevel="1" spans="1:16">
      <c r="A7" s="48">
        <v>2</v>
      </c>
      <c r="B7" s="49" t="s">
        <v>23</v>
      </c>
      <c r="C7" s="50" t="s">
        <v>24</v>
      </c>
      <c r="D7" s="50"/>
      <c r="E7" s="28" t="s">
        <v>21</v>
      </c>
      <c r="F7" s="47" t="s">
        <v>22</v>
      </c>
      <c r="G7" s="44">
        <v>7328</v>
      </c>
      <c r="H7" s="51"/>
      <c r="I7" s="51"/>
      <c r="J7" s="51"/>
      <c r="K7" s="60"/>
      <c r="L7" s="60"/>
      <c r="M7" s="60"/>
      <c r="N7" s="60"/>
      <c r="O7" s="61"/>
      <c r="P7" s="62"/>
    </row>
    <row r="8" ht="38" customHeight="1" spans="1:15">
      <c r="A8" s="52" t="s">
        <v>25</v>
      </c>
      <c r="B8" s="52" t="s">
        <v>26</v>
      </c>
      <c r="C8" s="52"/>
      <c r="D8" s="52"/>
      <c r="E8" s="53"/>
      <c r="F8" s="52"/>
      <c r="G8" s="53"/>
      <c r="H8" s="54"/>
      <c r="I8" s="54"/>
      <c r="J8" s="54"/>
      <c r="K8" s="54"/>
      <c r="L8" s="54"/>
      <c r="M8" s="54"/>
      <c r="N8" s="42"/>
      <c r="O8" s="52"/>
    </row>
  </sheetData>
  <mergeCells count="17">
    <mergeCell ref="A1:O1"/>
    <mergeCell ref="H2:L2"/>
    <mergeCell ref="B5:C5"/>
    <mergeCell ref="B8:C8"/>
    <mergeCell ref="A2:A4"/>
    <mergeCell ref="B2:B4"/>
    <mergeCell ref="C2:C4"/>
    <mergeCell ref="D2:D4"/>
    <mergeCell ref="E2:E4"/>
    <mergeCell ref="F2:F4"/>
    <mergeCell ref="G2:G4"/>
    <mergeCell ref="H3:H4"/>
    <mergeCell ref="I3:I4"/>
    <mergeCell ref="J3:J4"/>
    <mergeCell ref="M2:M4"/>
    <mergeCell ref="N2:N4"/>
    <mergeCell ref="O2:O4"/>
  </mergeCells>
  <printOptions horizontalCentered="1" verticalCentered="1"/>
  <pageMargins left="0.393055555555556" right="0.393055555555556" top="0.786805555555556" bottom="0.786805555555556" header="0.5" footer="0.5"/>
  <pageSetup paperSize="9" scale="7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view="pageBreakPreview" zoomScaleNormal="100" topLeftCell="A5" workbookViewId="0">
      <selection activeCell="E10" sqref="E10"/>
    </sheetView>
  </sheetViews>
  <sheetFormatPr defaultColWidth="8.66666666666667" defaultRowHeight="15"/>
  <cols>
    <col min="1" max="1" width="5.58333333333333" style="11" customWidth="1"/>
    <col min="2" max="2" width="10.5833333333333" style="11" customWidth="1"/>
    <col min="3" max="3" width="5.58333333333333" style="11" customWidth="1"/>
    <col min="4" max="12" width="10.5833333333333" style="11" customWidth="1"/>
    <col min="13" max="16384" width="8.66666666666667" style="11"/>
  </cols>
  <sheetData>
    <row r="1" ht="30" customHeight="1" spans="1:12">
      <c r="A1" s="12" t="s">
        <v>27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="10" customFormat="1" ht="30" customHeight="1" spans="1:12">
      <c r="A2" s="13" t="s">
        <v>1</v>
      </c>
      <c r="B2" s="13" t="s">
        <v>28</v>
      </c>
      <c r="C2" s="13" t="s">
        <v>29</v>
      </c>
      <c r="D2" s="13" t="s">
        <v>30</v>
      </c>
      <c r="E2" s="13" t="s">
        <v>31</v>
      </c>
      <c r="F2" s="13" t="s">
        <v>32</v>
      </c>
      <c r="G2" s="13" t="s">
        <v>33</v>
      </c>
      <c r="H2" s="13" t="s">
        <v>34</v>
      </c>
      <c r="I2" s="13" t="s">
        <v>35</v>
      </c>
      <c r="J2" s="13" t="s">
        <v>36</v>
      </c>
      <c r="K2" s="13" t="s">
        <v>37</v>
      </c>
      <c r="L2" s="13" t="s">
        <v>38</v>
      </c>
    </row>
    <row r="3" s="10" customFormat="1" ht="30" customHeight="1" spans="1:12">
      <c r="A3" s="14">
        <v>1</v>
      </c>
      <c r="B3" s="15" t="s">
        <v>39</v>
      </c>
      <c r="C3" s="15" t="s">
        <v>22</v>
      </c>
      <c r="D3" s="15"/>
      <c r="E3" s="16">
        <v>116</v>
      </c>
      <c r="F3" s="15"/>
      <c r="G3" s="15"/>
      <c r="H3" s="15"/>
      <c r="I3" s="15"/>
      <c r="J3" s="15"/>
      <c r="K3" s="15">
        <f>SUM(D3:J3)</f>
        <v>116</v>
      </c>
      <c r="L3" s="15"/>
    </row>
    <row r="4" s="10" customFormat="1" ht="30" customHeight="1" spans="1:12">
      <c r="A4" s="14">
        <v>2</v>
      </c>
      <c r="B4" s="15" t="s">
        <v>40</v>
      </c>
      <c r="C4" s="15" t="s">
        <v>22</v>
      </c>
      <c r="D4" s="15"/>
      <c r="E4" s="15">
        <v>121.7</v>
      </c>
      <c r="F4" s="15"/>
      <c r="G4" s="15"/>
      <c r="H4" s="15"/>
      <c r="I4" s="15"/>
      <c r="J4" s="15"/>
      <c r="K4" s="15">
        <f t="shared" ref="K4:K10" si="0">SUM(D4:J4)</f>
        <v>121.7</v>
      </c>
      <c r="L4" s="15"/>
    </row>
    <row r="5" s="10" customFormat="1" ht="30" customHeight="1" spans="1:12">
      <c r="A5" s="14">
        <v>3</v>
      </c>
      <c r="B5" s="15" t="s">
        <v>41</v>
      </c>
      <c r="C5" s="15" t="s">
        <v>22</v>
      </c>
      <c r="D5" s="15"/>
      <c r="E5" s="15">
        <v>171.2</v>
      </c>
      <c r="F5" s="15"/>
      <c r="G5" s="15"/>
      <c r="H5" s="15"/>
      <c r="I5" s="15"/>
      <c r="J5" s="15"/>
      <c r="K5" s="15">
        <f t="shared" si="0"/>
        <v>171.2</v>
      </c>
      <c r="L5" s="15"/>
    </row>
    <row r="6" s="10" customFormat="1" ht="30" customHeight="1" spans="1:12">
      <c r="A6" s="14">
        <v>4</v>
      </c>
      <c r="B6" s="15" t="s">
        <v>42</v>
      </c>
      <c r="C6" s="15" t="s">
        <v>22</v>
      </c>
      <c r="D6" s="15"/>
      <c r="E6" s="15">
        <v>96.05</v>
      </c>
      <c r="F6" s="15"/>
      <c r="G6" s="15"/>
      <c r="H6" s="15"/>
      <c r="I6" s="15"/>
      <c r="J6" s="15"/>
      <c r="K6" s="15">
        <f t="shared" si="0"/>
        <v>96.05</v>
      </c>
      <c r="L6" s="15"/>
    </row>
    <row r="7" s="10" customFormat="1" ht="30" customHeight="1" spans="1:12">
      <c r="A7" s="14">
        <v>5</v>
      </c>
      <c r="B7" s="15" t="s">
        <v>43</v>
      </c>
      <c r="C7" s="15" t="s">
        <v>22</v>
      </c>
      <c r="D7" s="15"/>
      <c r="E7" s="15"/>
      <c r="F7" s="15">
        <v>109</v>
      </c>
      <c r="G7" s="15"/>
      <c r="H7" s="15">
        <v>83</v>
      </c>
      <c r="I7" s="15"/>
      <c r="J7" s="15"/>
      <c r="K7" s="15">
        <f t="shared" si="0"/>
        <v>192</v>
      </c>
      <c r="L7" s="15"/>
    </row>
    <row r="8" s="10" customFormat="1" ht="30" customHeight="1" spans="1:12">
      <c r="A8" s="14">
        <v>6</v>
      </c>
      <c r="B8" s="15" t="s">
        <v>44</v>
      </c>
      <c r="C8" s="15" t="s">
        <v>22</v>
      </c>
      <c r="D8" s="15"/>
      <c r="E8" s="15"/>
      <c r="F8" s="15"/>
      <c r="G8" s="15"/>
      <c r="H8" s="15"/>
      <c r="I8" s="15">
        <v>815</v>
      </c>
      <c r="J8" s="15">
        <v>515</v>
      </c>
      <c r="K8" s="15">
        <f t="shared" si="0"/>
        <v>1330</v>
      </c>
      <c r="L8" s="15"/>
    </row>
    <row r="9" s="10" customFormat="1" ht="30" customHeight="1" spans="1:12">
      <c r="A9" s="14">
        <v>7</v>
      </c>
      <c r="B9" s="15" t="s">
        <v>33</v>
      </c>
      <c r="C9" s="15" t="s">
        <v>22</v>
      </c>
      <c r="D9" s="15"/>
      <c r="E9" s="15"/>
      <c r="F9" s="15"/>
      <c r="G9" s="15">
        <v>400</v>
      </c>
      <c r="H9" s="15"/>
      <c r="I9" s="15"/>
      <c r="J9" s="15"/>
      <c r="K9" s="15">
        <f t="shared" si="0"/>
        <v>400</v>
      </c>
      <c r="L9" s="15"/>
    </row>
    <row r="10" s="10" customFormat="1" ht="30" customHeight="1" spans="1:12">
      <c r="A10" s="14">
        <v>8</v>
      </c>
      <c r="B10" s="17" t="s">
        <v>45</v>
      </c>
      <c r="C10" s="15" t="s">
        <v>22</v>
      </c>
      <c r="D10" s="15">
        <v>3572.99</v>
      </c>
      <c r="E10" s="15">
        <v>1327.72</v>
      </c>
      <c r="F10" s="15"/>
      <c r="G10" s="15"/>
      <c r="H10" s="15"/>
      <c r="I10" s="15"/>
      <c r="J10" s="15"/>
      <c r="K10" s="15">
        <f t="shared" si="0"/>
        <v>4900.71</v>
      </c>
      <c r="L10" s="33" t="s">
        <v>46</v>
      </c>
    </row>
    <row r="11" s="10" customFormat="1" ht="30" customHeight="1" spans="1:12">
      <c r="A11" s="18">
        <v>9</v>
      </c>
      <c r="B11" s="18" t="s">
        <v>37</v>
      </c>
      <c r="C11" s="19" t="s">
        <v>22</v>
      </c>
      <c r="D11" s="19">
        <f>SUM(D3:D10)</f>
        <v>3572.99</v>
      </c>
      <c r="E11" s="19">
        <f t="shared" ref="E11:K11" si="1">SUM(E3:E10)</f>
        <v>1832.67</v>
      </c>
      <c r="F11" s="19">
        <f t="shared" si="1"/>
        <v>109</v>
      </c>
      <c r="G11" s="19">
        <f t="shared" si="1"/>
        <v>400</v>
      </c>
      <c r="H11" s="19">
        <f t="shared" si="1"/>
        <v>83</v>
      </c>
      <c r="I11" s="19">
        <f t="shared" si="1"/>
        <v>815</v>
      </c>
      <c r="J11" s="19">
        <f t="shared" si="1"/>
        <v>515</v>
      </c>
      <c r="K11" s="34">
        <f t="shared" si="1"/>
        <v>7327.66</v>
      </c>
      <c r="L11" s="19"/>
    </row>
    <row r="12" s="10" customFormat="1" ht="29" customHeight="1" spans="1:12">
      <c r="A12" s="20" t="s">
        <v>47</v>
      </c>
      <c r="B12" s="21" t="s">
        <v>48</v>
      </c>
      <c r="C12" s="22" t="s">
        <v>49</v>
      </c>
      <c r="D12" s="22"/>
      <c r="E12" s="22"/>
      <c r="F12" s="22"/>
      <c r="G12" s="22"/>
      <c r="H12" s="23" t="s">
        <v>50</v>
      </c>
      <c r="I12" s="23"/>
      <c r="J12" s="23"/>
      <c r="K12" s="23"/>
      <c r="L12" s="35"/>
    </row>
    <row r="13" ht="29" customHeight="1" spans="1:12">
      <c r="A13" s="24"/>
      <c r="B13" s="25"/>
      <c r="C13" s="26"/>
      <c r="D13" s="26"/>
      <c r="E13" s="26"/>
      <c r="F13" s="26"/>
      <c r="G13" s="26"/>
      <c r="H13" s="27"/>
      <c r="I13" s="27"/>
      <c r="J13" s="27"/>
      <c r="K13" s="27"/>
      <c r="L13" s="36"/>
    </row>
    <row r="14" ht="29" customHeight="1" spans="1:12">
      <c r="A14" s="24"/>
      <c r="B14" s="25"/>
      <c r="C14" s="28" t="s">
        <v>51</v>
      </c>
      <c r="D14" s="28"/>
      <c r="E14" s="28"/>
      <c r="F14" s="28"/>
      <c r="G14" s="28"/>
      <c r="H14" s="27"/>
      <c r="I14" s="27"/>
      <c r="J14" s="27"/>
      <c r="K14" s="27"/>
      <c r="L14" s="36"/>
    </row>
    <row r="15" ht="29" customHeight="1" spans="1:12">
      <c r="A15" s="29"/>
      <c r="B15" s="30"/>
      <c r="C15" s="31" t="s">
        <v>52</v>
      </c>
      <c r="D15" s="31"/>
      <c r="E15" s="31"/>
      <c r="F15" s="31"/>
      <c r="G15" s="31"/>
      <c r="H15" s="32"/>
      <c r="I15" s="32"/>
      <c r="J15" s="32"/>
      <c r="K15" s="32"/>
      <c r="L15" s="37"/>
    </row>
  </sheetData>
  <mergeCells count="7">
    <mergeCell ref="A1:L1"/>
    <mergeCell ref="C14:G14"/>
    <mergeCell ref="C15:G15"/>
    <mergeCell ref="A12:A15"/>
    <mergeCell ref="B12:B15"/>
    <mergeCell ref="C12:G13"/>
    <mergeCell ref="H12:L15"/>
  </mergeCells>
  <printOptions horizontalCentered="1" verticalCentered="1"/>
  <pageMargins left="0.751388888888889" right="0.751388888888889" top="1" bottom="1" header="0.5" footer="0.5"/>
  <pageSetup paperSize="9" scale="88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zoomScale="85" zoomScaleNormal="85" workbookViewId="0">
      <selection activeCell="E3" sqref="E3"/>
    </sheetView>
  </sheetViews>
  <sheetFormatPr defaultColWidth="9" defaultRowHeight="15" outlineLevelCol="5"/>
  <cols>
    <col min="1" max="1" width="6.125" style="1" customWidth="1"/>
    <col min="2" max="2" width="116.616666666667" customWidth="1"/>
    <col min="3" max="3" width="109.108333333333" customWidth="1"/>
    <col min="4" max="4" width="142.2" customWidth="1"/>
    <col min="5" max="6" width="11.25" customWidth="1"/>
    <col min="7" max="7" width="9.375"/>
  </cols>
  <sheetData>
    <row r="1" ht="30" customHeight="1" spans="1:6">
      <c r="A1" s="2" t="s">
        <v>53</v>
      </c>
      <c r="B1" s="2"/>
      <c r="C1" s="2"/>
      <c r="D1" s="2"/>
      <c r="E1" s="2"/>
      <c r="F1" s="2"/>
    </row>
    <row r="2" ht="30" customHeight="1" spans="1:6">
      <c r="A2" s="3" t="s">
        <v>1</v>
      </c>
      <c r="B2" s="3" t="s">
        <v>54</v>
      </c>
      <c r="C2" s="4" t="s">
        <v>55</v>
      </c>
      <c r="D2" s="5"/>
      <c r="E2" s="5"/>
      <c r="F2" s="6"/>
    </row>
    <row r="3" ht="30" customHeight="1" spans="1:6">
      <c r="A3" s="3"/>
      <c r="B3" s="3"/>
      <c r="C3" s="3" t="s">
        <v>56</v>
      </c>
      <c r="D3" s="3" t="s">
        <v>57</v>
      </c>
      <c r="E3" s="3" t="s">
        <v>42</v>
      </c>
      <c r="F3" s="3" t="s">
        <v>58</v>
      </c>
    </row>
    <row r="4" spans="1:6">
      <c r="A4" s="7">
        <v>1</v>
      </c>
      <c r="B4" s="7" t="s">
        <v>59</v>
      </c>
      <c r="C4" s="7">
        <v>10.58</v>
      </c>
      <c r="D4" s="7"/>
      <c r="E4" s="7"/>
      <c r="F4" s="7">
        <f>SUM(C4:E4)</f>
        <v>10.58</v>
      </c>
    </row>
    <row r="5" spans="1:6">
      <c r="A5" s="7">
        <v>2</v>
      </c>
      <c r="B5" s="7" t="s">
        <v>60</v>
      </c>
      <c r="C5" s="7">
        <v>10.44</v>
      </c>
      <c r="D5" s="7"/>
      <c r="E5" s="7"/>
      <c r="F5" s="7">
        <f t="shared" ref="F5:F25" si="0">SUM(C5:E5)</f>
        <v>10.44</v>
      </c>
    </row>
    <row r="6" spans="1:6">
      <c r="A6" s="7">
        <v>3</v>
      </c>
      <c r="B6" s="7" t="s">
        <v>61</v>
      </c>
      <c r="C6" s="7">
        <f>5.04*3</f>
        <v>15.12</v>
      </c>
      <c r="D6" s="7">
        <v>5.98</v>
      </c>
      <c r="E6" s="7"/>
      <c r="F6" s="7">
        <f t="shared" si="0"/>
        <v>21.1</v>
      </c>
    </row>
    <row r="7" spans="1:6">
      <c r="A7" s="7">
        <v>4</v>
      </c>
      <c r="B7" s="7" t="s">
        <v>62</v>
      </c>
      <c r="C7" s="7">
        <f>5.28*2</f>
        <v>10.56</v>
      </c>
      <c r="D7" s="7">
        <f>86.34+7.54</f>
        <v>93.88</v>
      </c>
      <c r="E7" s="7"/>
      <c r="F7" s="7">
        <f t="shared" si="0"/>
        <v>104.44</v>
      </c>
    </row>
    <row r="8" spans="1:6">
      <c r="A8" s="7">
        <v>5</v>
      </c>
      <c r="B8" s="7" t="s">
        <v>63</v>
      </c>
      <c r="C8" s="7">
        <v>9.12</v>
      </c>
      <c r="D8" s="7"/>
      <c r="E8" s="7"/>
      <c r="F8" s="7">
        <f t="shared" si="0"/>
        <v>9.12</v>
      </c>
    </row>
    <row r="9" spans="1:6">
      <c r="A9" s="7">
        <v>6</v>
      </c>
      <c r="B9" s="7" t="s">
        <v>64</v>
      </c>
      <c r="C9" s="7">
        <f>5.285*3</f>
        <v>15.855</v>
      </c>
      <c r="D9" s="7">
        <f>5.93</f>
        <v>5.93</v>
      </c>
      <c r="E9" s="7"/>
      <c r="F9" s="7">
        <f t="shared" si="0"/>
        <v>21.785</v>
      </c>
    </row>
    <row r="10" spans="1:6">
      <c r="A10" s="7">
        <v>7</v>
      </c>
      <c r="B10" s="7" t="s">
        <v>65</v>
      </c>
      <c r="C10" s="7">
        <f>5.38*2</f>
        <v>10.76</v>
      </c>
      <c r="D10" s="7">
        <v>7.56</v>
      </c>
      <c r="E10" s="7"/>
      <c r="F10" s="7">
        <f t="shared" si="0"/>
        <v>18.32</v>
      </c>
    </row>
    <row r="11" spans="1:6">
      <c r="A11" s="7">
        <v>8</v>
      </c>
      <c r="B11" s="7" t="s">
        <v>66</v>
      </c>
      <c r="C11" s="7">
        <f>5.415*2</f>
        <v>10.83</v>
      </c>
      <c r="D11" s="7"/>
      <c r="E11" s="7"/>
      <c r="F11" s="7">
        <f t="shared" si="0"/>
        <v>10.83</v>
      </c>
    </row>
    <row r="12" spans="1:6">
      <c r="A12" s="7">
        <v>9</v>
      </c>
      <c r="B12" s="7" t="s">
        <v>67</v>
      </c>
      <c r="C12" s="8">
        <f>5.285*3</f>
        <v>15.855</v>
      </c>
      <c r="D12" s="8">
        <v>6</v>
      </c>
      <c r="E12" s="7"/>
      <c r="F12" s="7">
        <f t="shared" si="0"/>
        <v>21.855</v>
      </c>
    </row>
    <row r="13" spans="1:6">
      <c r="A13" s="7">
        <v>10</v>
      </c>
      <c r="B13" s="7" t="s">
        <v>68</v>
      </c>
      <c r="C13" s="8">
        <f>5.285*2</f>
        <v>10.57</v>
      </c>
      <c r="D13" s="8"/>
      <c r="E13" s="7"/>
      <c r="F13" s="7">
        <f t="shared" si="0"/>
        <v>10.57</v>
      </c>
    </row>
    <row r="14" spans="1:6">
      <c r="A14" s="7">
        <v>11</v>
      </c>
      <c r="B14" s="7" t="s">
        <v>69</v>
      </c>
      <c r="C14" s="8">
        <f>5.3*2</f>
        <v>10.6</v>
      </c>
      <c r="D14" s="8"/>
      <c r="E14" s="7"/>
      <c r="F14" s="7">
        <f t="shared" si="0"/>
        <v>10.6</v>
      </c>
    </row>
    <row r="15" spans="1:6">
      <c r="A15" s="7">
        <v>12</v>
      </c>
      <c r="B15" s="7" t="s">
        <v>70</v>
      </c>
      <c r="C15" s="8">
        <f>5.545*2</f>
        <v>11.09</v>
      </c>
      <c r="D15" s="8">
        <v>5.925</v>
      </c>
      <c r="E15" s="7"/>
      <c r="F15" s="7">
        <f t="shared" si="0"/>
        <v>17.015</v>
      </c>
    </row>
    <row r="16" spans="1:6">
      <c r="A16" s="7">
        <v>13</v>
      </c>
      <c r="B16" s="7" t="s">
        <v>71</v>
      </c>
      <c r="C16" s="8">
        <f>5.285*2</f>
        <v>10.57</v>
      </c>
      <c r="D16" s="8">
        <v>7.54</v>
      </c>
      <c r="E16" s="7"/>
      <c r="F16" s="7">
        <f t="shared" si="0"/>
        <v>18.11</v>
      </c>
    </row>
    <row r="17" spans="1:6">
      <c r="A17" s="7">
        <v>14</v>
      </c>
      <c r="B17" s="7" t="s">
        <v>72</v>
      </c>
      <c r="C17" s="7">
        <f>5.3*2</f>
        <v>10.6</v>
      </c>
      <c r="D17" s="7">
        <f>13.82+9.83</f>
        <v>23.65</v>
      </c>
      <c r="E17" s="7"/>
      <c r="F17" s="7">
        <f t="shared" si="0"/>
        <v>34.25</v>
      </c>
    </row>
    <row r="18" spans="1:6">
      <c r="A18" s="7">
        <v>15</v>
      </c>
      <c r="B18" s="7" t="s">
        <v>73</v>
      </c>
      <c r="C18" s="7">
        <f>5.45+10.91</f>
        <v>16.36</v>
      </c>
      <c r="D18" s="7"/>
      <c r="E18" s="7"/>
      <c r="F18" s="7">
        <f t="shared" si="0"/>
        <v>16.36</v>
      </c>
    </row>
    <row r="19" spans="1:6">
      <c r="A19" s="7">
        <v>16</v>
      </c>
      <c r="B19" s="7" t="s">
        <v>74</v>
      </c>
      <c r="C19" s="7">
        <f>8.177+5.07</f>
        <v>13.247</v>
      </c>
      <c r="D19" s="7">
        <v>144.49</v>
      </c>
      <c r="E19" s="7"/>
      <c r="F19" s="7">
        <f t="shared" si="0"/>
        <v>157.737</v>
      </c>
    </row>
    <row r="20" spans="1:6">
      <c r="A20" s="7">
        <v>17</v>
      </c>
      <c r="B20" s="7" t="s">
        <v>75</v>
      </c>
      <c r="C20" s="7">
        <f>3.36*2</f>
        <v>6.72</v>
      </c>
      <c r="D20" s="7"/>
      <c r="E20" s="7"/>
      <c r="F20" s="7">
        <f t="shared" si="0"/>
        <v>6.72</v>
      </c>
    </row>
    <row r="21" spans="1:6">
      <c r="A21" s="7">
        <v>18</v>
      </c>
      <c r="B21" s="7" t="s">
        <v>76</v>
      </c>
      <c r="C21" s="7">
        <v>7.52</v>
      </c>
      <c r="D21" s="7"/>
      <c r="E21" s="7">
        <f>4.4*2</f>
        <v>8.8</v>
      </c>
      <c r="F21" s="7">
        <f t="shared" si="0"/>
        <v>16.32</v>
      </c>
    </row>
    <row r="22" spans="1:6">
      <c r="A22" s="7">
        <v>19</v>
      </c>
      <c r="B22" s="7" t="s">
        <v>77</v>
      </c>
      <c r="C22" s="7">
        <v>7.889</v>
      </c>
      <c r="D22" s="7">
        <v>155.14</v>
      </c>
      <c r="E22" s="7">
        <f>4.4*2</f>
        <v>8.8</v>
      </c>
      <c r="F22" s="7">
        <f t="shared" si="0"/>
        <v>171.829</v>
      </c>
    </row>
    <row r="23" spans="1:6">
      <c r="A23" s="7">
        <v>20</v>
      </c>
      <c r="B23" s="7" t="s">
        <v>78</v>
      </c>
      <c r="C23" s="7">
        <v>10.95</v>
      </c>
      <c r="D23" s="7"/>
      <c r="E23" s="7">
        <f>4.4*2</f>
        <v>8.8</v>
      </c>
      <c r="F23" s="7">
        <f t="shared" si="0"/>
        <v>19.75</v>
      </c>
    </row>
    <row r="24" spans="1:6">
      <c r="A24" s="7">
        <v>21</v>
      </c>
      <c r="B24" s="7" t="s">
        <v>79</v>
      </c>
      <c r="C24" s="7">
        <v>10.95</v>
      </c>
      <c r="D24" s="7"/>
      <c r="E24" s="7">
        <f>4.4*2</f>
        <v>8.8</v>
      </c>
      <c r="F24" s="7">
        <f t="shared" si="0"/>
        <v>19.75</v>
      </c>
    </row>
    <row r="25" spans="1:6">
      <c r="A25" s="7">
        <v>22</v>
      </c>
      <c r="B25" s="7" t="s">
        <v>80</v>
      </c>
      <c r="C25" s="7">
        <v>6.65</v>
      </c>
      <c r="D25" s="7"/>
      <c r="E25" s="7">
        <f>4.4*2</f>
        <v>8.8</v>
      </c>
      <c r="F25" s="7">
        <f t="shared" si="0"/>
        <v>15.45</v>
      </c>
    </row>
    <row r="26" spans="1:6">
      <c r="A26" s="7">
        <v>23</v>
      </c>
      <c r="B26" s="7" t="s">
        <v>37</v>
      </c>
      <c r="C26" s="7">
        <f>SUM(C4:C25)</f>
        <v>242.836</v>
      </c>
      <c r="D26" s="7">
        <f>SUM(D4:D25)</f>
        <v>456.095</v>
      </c>
      <c r="E26" s="7">
        <f>SUM(E4:E25)</f>
        <v>44</v>
      </c>
      <c r="F26" s="9">
        <f>SUM(F4:F25)</f>
        <v>742.931</v>
      </c>
    </row>
    <row r="30" spans="2:2">
      <c r="B30" t="s">
        <v>81</v>
      </c>
    </row>
    <row r="31" ht="254" customHeight="1" spans="2:2">
      <c r="B31" s="1"/>
    </row>
    <row r="32" ht="254" customHeight="1" spans="2:2">
      <c r="B32" s="1"/>
    </row>
    <row r="33" ht="279" customHeight="1"/>
    <row r="34" ht="279" customHeight="1"/>
  </sheetData>
  <mergeCells count="5">
    <mergeCell ref="A1:F1"/>
    <mergeCell ref="C2:F2"/>
    <mergeCell ref="A2:A3"/>
    <mergeCell ref="B2:B3"/>
    <mergeCell ref="B31:B32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车安科技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地坪漆工程量清单</vt:lpstr>
      <vt:lpstr>工程量明细统计表</vt:lpstr>
      <vt:lpstr>设备房、及其他的工程量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郑小禾</dc:creator>
  <cp:lastModifiedBy>Administrator</cp:lastModifiedBy>
  <dcterms:created xsi:type="dcterms:W3CDTF">2003-05-22T05:38:00Z</dcterms:created>
  <cp:lastPrinted>2015-09-14T07:10:00Z</cp:lastPrinted>
  <dcterms:modified xsi:type="dcterms:W3CDTF">2023-05-30T03:44:15Z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6A8E1F4BD6D94F2F8577BFFACA748700_13</vt:lpwstr>
  </property>
</Properties>
</file>