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530" tabRatio="812" activeTab="4"/>
  </bookViews>
  <sheets>
    <sheet name="编制说明" sheetId="6" r:id="rId1"/>
    <sheet name="汇总表" sheetId="1" r:id="rId2"/>
    <sheet name="室内外工程" sheetId="9" r:id="rId3"/>
    <sheet name="苗木工程" sheetId="4" r:id="rId4"/>
    <sheet name="水电安装工程" sheetId="11"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s>
  <definedNames>
    <definedName name="_xlnm._FilterDatabase" localSheetId="2" hidden="1">室内外工程!$A$2:$O$87</definedName>
    <definedName name="_xlnm._FilterDatabase" localSheetId="3" hidden="1">苗木工程!$A$2:$M$12</definedName>
    <definedName name="_xlnm._FilterDatabase" localSheetId="4" hidden="1">水电安装工程!$A$2:$O$74</definedName>
    <definedName name="_xlnm.Print_Area" localSheetId="1">汇总表!$A$1:$D$6</definedName>
    <definedName name="_xlnm.Print_Area" localSheetId="3">苗木工程!$A$1:$O$12</definedName>
    <definedName name="_xlnm.Print_Area" localSheetId="0">编制说明!$A$1:$A$36</definedName>
    <definedName name="_xlnm.Print_Area" localSheetId="2">室内外工程!$A$1:$O$87</definedName>
    <definedName name="HWSheet">1</definedName>
    <definedName name="玻璃栏杆相交">27</definedName>
    <definedName name="大堂门门框">50</definedName>
    <definedName name="大堂门门扇">114</definedName>
    <definedName name="断桥铝合金型材单价">24</definedName>
    <definedName name="防虫网">90</definedName>
    <definedName name="计算表达式">"EVALUATE((substitute(REPLACE($d:$d,FIND(""["",$d:$d),FIND(""]"",$d:$d)-FIND(""["",$d:$d)+1,"""")),""V="","""")"</definedName>
    <definedName name="楼梯间门窗樘数">1678.8</definedName>
    <definedName name="普通铝合金型材单价">20</definedName>
    <definedName name="塑钢型材单价">11.8</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#REF!</definedName>
    <definedName name="____DAT20">#REF!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ngk1109" hidden="1">{#N/A,#N/A,FALSE,"估價單  (3)"}</definedName>
    <definedName name="____TP5125">[15]材料!$F$7</definedName>
    <definedName name="____TP6126">[7]雨棚!#REF!</definedName>
    <definedName name="___CQU1">'[1]表2 扣减系数表'!$D$64</definedName>
    <definedName name="___D1">#REF!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ngk1109" hidden="1">{#N/A,#N/A,FALSE,"估價單  (3)"}</definedName>
    <definedName name="___PA7">'[5]SW-TEO'!#REF!</definedName>
    <definedName name="___PA8">'[5]SW-TEO'!#REF!</definedName>
    <definedName name="___PD1">'[5]SW-TEO'!#REF!</definedName>
    <definedName name="___PE12">'[5]SW-TEO'!#REF!</definedName>
    <definedName name="___PE13">'[5]SW-TEO'!#REF!</definedName>
    <definedName name="___PE6">'[5]SW-TEO'!#REF!</definedName>
    <definedName name="___PE7">'[5]SW-TEO'!#REF!</definedName>
    <definedName name="___PE8">'[5]SW-TEO'!#REF!</definedName>
    <definedName name="___PE9">'[5]SW-TEO'!#REF!</definedName>
    <definedName name="___PH1">'[5]SW-TEO'!#REF!</definedName>
    <definedName name="___PI1">'[5]SW-TEO'!#REF!</definedName>
    <definedName name="___PK1">'[5]SW-TEO'!#REF!</definedName>
    <definedName name="___PK3">'[5]SW-TEO'!#REF!</definedName>
    <definedName name="___TP5125">[2]材料!$F$7</definedName>
    <definedName name="___TP6126">[3]雨棚!#REF!</definedName>
    <definedName name="__CQU1">[4]資料庫!$B$5:$D$846</definedName>
    <definedName name="__D1">#REF!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ngk1109" hidden="1">{#N/A,#N/A,FALSE,"估價單  (3)"}</definedName>
    <definedName name="__PA7">'[5]SW-TEO'!#REF!</definedName>
    <definedName name="__PA8">'[5]SW-TEO'!#REF!</definedName>
    <definedName name="__PD1">'[5]SW-TEO'!#REF!</definedName>
    <definedName name="__PE12">'[5]SW-TEO'!#REF!</definedName>
    <definedName name="__PE13">'[5]SW-TEO'!#REF!</definedName>
    <definedName name="__PE6">'[5]SW-TEO'!#REF!</definedName>
    <definedName name="__PE7">'[5]SW-TEO'!#REF!</definedName>
    <definedName name="__PE8">'[5]SW-TEO'!#REF!</definedName>
    <definedName name="__PE9">'[5]SW-TEO'!#REF!</definedName>
    <definedName name="__PH1">'[5]SW-TEO'!#REF!</definedName>
    <definedName name="__PI1">'[5]SW-TEO'!#REF!</definedName>
    <definedName name="__PK1">'[5]SW-TEO'!#REF!</definedName>
    <definedName name="__PK3">'[5]SW-TEO'!#REF!</definedName>
    <definedName name="__TP5125">'[6]#REF!'!$D$1542</definedName>
    <definedName name="__TP6126">[7]Sheet1!#REF!</definedName>
    <definedName name="__ys1">'[16]#REF!'!$A$7:$D$18</definedName>
    <definedName name="__ys2">'[87]#REF!'!$A$7:$D$18</definedName>
    <definedName name="__ys3">'[18]#REF!'!$A$7:$D$18</definedName>
    <definedName name="_0.45_8_7.85_0.5_7.85_12">'[8]#REF!'!#REF!</definedName>
    <definedName name="_000年.xls">'[9]#REF!'!$A$1:$Y$120</definedName>
    <definedName name="_001年.xls">'[9]#REF!'!$B$1:$AJ$103</definedName>
    <definedName name="_002年.xls">'[9]#REF!'!$B$1:$W$72</definedName>
    <definedName name="_1">[10]D0026B3!#REF!</definedName>
    <definedName name="_1_3">'[11]#REF!'!$H$9</definedName>
    <definedName name="_1_钢梯平台托架">'[12]#REF!'!$D$1542</definedName>
    <definedName name="_10">[10]D0026B3!#REF!</definedName>
    <definedName name="_10_4.6_2.2">'[11]#REF!'!#REF!</definedName>
    <definedName name="_11">[10]D0026B3!#REF!</definedName>
    <definedName name="_12">[10]D0026B3!#REF!</definedName>
    <definedName name="_13">[10]D0026B3!#REF!</definedName>
    <definedName name="_14">[10]D0026B3!#REF!</definedName>
    <definedName name="_15">[10]D0026B3!#REF!</definedName>
    <definedName name="_16">[10]D0026B3!#REF!</definedName>
    <definedName name="_16.025_8.297_18.65__10.5">'[13]#REF!'!$G$3</definedName>
    <definedName name="_17">[10]D0026B3!#REF!</definedName>
    <definedName name="_18">[10]D0026B3!#REF!</definedName>
    <definedName name="_19">[10]D0026B3!#REF!</definedName>
    <definedName name="_1D1_">#REF!</definedName>
    <definedName name="_2">[10]D0026B3!#REF!</definedName>
    <definedName name="_20">[10]D0026B3!#REF!</definedName>
    <definedName name="_21">[10]D0026B3!#REF!</definedName>
    <definedName name="_22">[10]D0026B3!#REF!</definedName>
    <definedName name="_23">[10]D0026B3!#REF!</definedName>
    <definedName name="_24">[10]D0026B3!#REF!</definedName>
    <definedName name="_25">[10]D0026B3!#REF!</definedName>
    <definedName name="_25_1">[10]D0026B3!#REF!</definedName>
    <definedName name="_26">[10]D0026B3!#REF!</definedName>
    <definedName name="_27">[10]D0026B3!#REF!</definedName>
    <definedName name="_28">[10]D0026B3!#REF!</definedName>
    <definedName name="_3">#REF!</definedName>
    <definedName name="_3.6_3_2">'[11]#REF!'!$F$4</definedName>
    <definedName name="_30">#REF!</definedName>
    <definedName name="_31">[10]D0026B3!#REF!</definedName>
    <definedName name="_32">[10]D0026B3!#REF!</definedName>
    <definedName name="_33">[10]D0026B3!#REF!</definedName>
    <definedName name="_34">[10]D0026B3!#REF!</definedName>
    <definedName name="_36">[10]D0026B3!#REF!</definedName>
    <definedName name="_37">[10]D0026B3!#REF!</definedName>
    <definedName name="_44">#REF!</definedName>
    <definedName name="_46">#REF!</definedName>
    <definedName name="_48">#REF!</definedName>
    <definedName name="_5">[10]D0026B3!#REF!</definedName>
    <definedName name="_50">#REF!</definedName>
    <definedName name="_53">#REF!</definedName>
    <definedName name="_57">#REF!</definedName>
    <definedName name="_59">#REF!</definedName>
    <definedName name="_6">[10]D0026B3!#REF!</definedName>
    <definedName name="_62">#REF!</definedName>
    <definedName name="_7">[10]D0026B3!#REF!</definedName>
    <definedName name="_8">[10]D0026B3!#REF!</definedName>
    <definedName name="_9">[10]D0026B3!#REF!</definedName>
    <definedName name="_a">[10]D0026B3!#REF!</definedName>
    <definedName name="_CQU1">[4]資料庫!$B$5:$D$846</definedName>
    <definedName name="_D1">'[12]#REF!'!$D$1542</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[14]eqpmad2!#REF!</definedName>
    <definedName name="_m2">#REF!</definedName>
    <definedName name="_ngk1109" hidden="1">{#N/A,#N/A,FALSE,"估價單  (3)"}</definedName>
    <definedName name="_Order1" hidden="1">255</definedName>
    <definedName name="_PA7">'[5]SW-TEO'!#REF!</definedName>
    <definedName name="_PA8">'[5]SW-TEO'!#REF!</definedName>
    <definedName name="_PD1">'[5]SW-TEO'!#REF!</definedName>
    <definedName name="_PE12">'[5]SW-TEO'!#REF!</definedName>
    <definedName name="_PE13">'[5]SW-TEO'!#REF!</definedName>
    <definedName name="_PE6">'[5]SW-TEO'!#REF!</definedName>
    <definedName name="_PE7">'[5]SW-TEO'!#REF!</definedName>
    <definedName name="_PE8">'[5]SW-TEO'!#REF!</definedName>
    <definedName name="_PE9">'[5]SW-TEO'!#REF!</definedName>
    <definedName name="_PH1">'[5]SW-TEO'!#REF!</definedName>
    <definedName name="_PI1">'[5]SW-TEO'!#REF!</definedName>
    <definedName name="_PK1">'[5]SW-TEO'!#REF!</definedName>
    <definedName name="_PK3">'[5]SW-TEO'!#REF!</definedName>
    <definedName name="_TP5125">[15]材料!$F$7</definedName>
    <definedName name="_TP6126">[7]Sheet1!#REF!</definedName>
    <definedName name="_ys1">'[16]#REF!'!$A$7:$D$18</definedName>
    <definedName name="_ys2">'[17]#REF!'!$A$7:$D$18</definedName>
    <definedName name="_ys3">'[18]#REF!'!$A$7:$D$18</definedName>
    <definedName name="_编标人">#REF!</definedName>
    <definedName name="_编制单位">#REF!</definedName>
    <definedName name="_编制人">#REF!</definedName>
    <definedName name="_编制日期">#REF!</definedName>
    <definedName name="_编制时间">#REF!</definedName>
    <definedName name="_标底总价小写">#REF!</definedName>
    <definedName name="_材料费合计">#REF!</definedName>
    <definedName name="_层次层">#REF!</definedName>
    <definedName name="_大写">#REF!</definedName>
    <definedName name="_单位造价">#REF!</definedName>
    <definedName name="_法定代表人">#REF!</definedName>
    <definedName name="_分部项合计">#REF!</definedName>
    <definedName name="_复核人">#REF!</definedName>
    <definedName name="_钢材总量t">#REF!</definedName>
    <definedName name="_钢门窗总量m2">#REF!</definedName>
    <definedName name="_工程地址">#REF!</definedName>
    <definedName name="_工程名称">#REF!</definedName>
    <definedName name="_工程造价">#REF!</definedName>
    <definedName name="_工日合计">#REF!</definedName>
    <definedName name="_核减">#REF!</definedName>
    <definedName name="_机械费合计">#REF!</definedName>
    <definedName name="_及注册证号">#REF!</definedName>
    <definedName name="_及注册证号编审章">#REF!</definedName>
    <definedName name="_建设单位">#REF!</definedName>
    <definedName name="_建筑面积">#REF!</definedName>
    <definedName name="_结构类型">#REF!</definedName>
    <definedName name="_经济指标">#REF!</definedName>
    <definedName name="_铝合金门窗m2">#REF!</definedName>
    <definedName name="_木材总量m3">#REF!</definedName>
    <definedName name="_人工费合计">#REF!</definedName>
    <definedName name="_审定造价">#REF!</definedName>
    <definedName name="_审核单位">#REF!</definedName>
    <definedName name="_审核人">#REF!</definedName>
    <definedName name="_审核日期">#REF!</definedName>
    <definedName name="_施工单位">#REF!</definedName>
    <definedName name="_水泥总量t">#REF!</definedName>
    <definedName name="_送审造价">#REF!</definedName>
    <definedName name="_投标人">#REF!</definedName>
    <definedName name="_投标总价小写">#REF!</definedName>
    <definedName name="_檐高米">#REF!</definedName>
    <definedName name="_造价工程师">#REF!</definedName>
    <definedName name="_造价工程师造价编审人员">#REF!</definedName>
    <definedName name="_招标人">#REF!</definedName>
    <definedName name="_中介机构">#REF!</definedName>
    <definedName name="A">'[19]#REF!'!#REF!</definedName>
    <definedName name="AA">'[20]#REF!'!#REF!</definedName>
    <definedName name="ab">EVALUATE([21]工程量!IU1)</definedName>
    <definedName name="abc" hidden="1">{#N/A,#N/A,FALSE,"估價單  (3)"}</definedName>
    <definedName name="AccountBase">[22]貨品科目!$B$5:$E$857</definedName>
    <definedName name="ade">'[24]#REF!'!$B$1:$AJ$103</definedName>
    <definedName name="aguiyik">'[25]#REF!'!$D$1542</definedName>
    <definedName name="aiu_bottom">'[26]Financ. Overview'!#REF!</definedName>
    <definedName name="as">[27]材料!$F$27</definedName>
    <definedName name="Ass" hidden="1">{"'现金流量表（全部投资）'!$B$4:$P$23"}</definedName>
    <definedName name="azf">'[28]#REF!'!$B$23</definedName>
    <definedName name="B">'[20]#REF!'!#REF!</definedName>
    <definedName name="BB">'[20]#REF!'!#REF!</definedName>
    <definedName name="BBBBBBBBBBBBB">'[12]#REF!'!$D$1542</definedName>
    <definedName name="BJ_GLF">#REF!</definedName>
    <definedName name="BJ_LR">#REF!</definedName>
    <definedName name="BJCB">'[28]#REF!'!$A$3</definedName>
    <definedName name="BKYJ">#REF!</definedName>
    <definedName name="bl">[29]单价表!$B$5</definedName>
    <definedName name="BLCH">'[28]#REF!'!$B$25</definedName>
    <definedName name="cap">'[30]#REF!'!$L$9:$R$67</definedName>
    <definedName name="CARF">[31]变量单!$C$3</definedName>
    <definedName name="CC">'[20]#REF!'!#REF!</definedName>
    <definedName name="CCCCCCCCCCCCCCCCCC">'[32]#REF!'!$D$1542</definedName>
    <definedName name="CJRF">[31]变量单!$C$2</definedName>
    <definedName name="CMJ">[31]变量单!$C$17</definedName>
    <definedName name="cola">'[30]#REF!'!$B$55:$F$73</definedName>
    <definedName name="colb">'[30]#REF!'!$B$43:$F$55</definedName>
    <definedName name="CQU">[33]資料庫!$B$5:$D$846</definedName>
    <definedName name="css">'[28]#REF!'!$B$5</definedName>
    <definedName name="CUB.prix_SMC">[34]!CUB.prix_SMC</definedName>
    <definedName name="CUQ">[35]PUR资料库!$B$5:$AU$838</definedName>
    <definedName name="cwj">[29]单价表!$B$10</definedName>
    <definedName name="D">'[20]#REF!'!#REF!</definedName>
    <definedName name="D0">'[36]#REF!'!$D$1542</definedName>
    <definedName name="D0_1">'[37]#REF!'!$D$1540</definedName>
    <definedName name="D0_2">'[37]#REF!'!$D$1540</definedName>
    <definedName name="D0_3">'[37]#REF!'!$D$1540</definedName>
    <definedName name="D0_4">'[37]#REF!'!$D$1540</definedName>
    <definedName name="D0_5">'[37]#REF!'!$D$1540</definedName>
    <definedName name="D00">'[13]#REF!'!$D$1542</definedName>
    <definedName name="D000">'[13]#REF!'!$D$1542</definedName>
    <definedName name="D0000">'[13]#REF!'!$D$1542</definedName>
    <definedName name="DAL">[38]改加胶玻璃、室外栏杆!$D$8</definedName>
    <definedName name="data">'[39]B1-1清单外装修'!#REF!</definedName>
    <definedName name="Database" hidden="1">'[40]#REF!'!$A$2:$C$18</definedName>
    <definedName name="DBAZ">[7]Sheet1!$B$12</definedName>
    <definedName name="DBCJ">[7]雨棚!$D$18</definedName>
    <definedName name="DBJG">[7]Sheet1!$B$11</definedName>
    <definedName name="dcx">'[28]#REF!'!$J$3</definedName>
    <definedName name="DD">'[20]#REF!'!#REF!</definedName>
    <definedName name="DDDD">'[41]#REF!'!#REF!</definedName>
    <definedName name="ddddddddddddddddddddddddddd">[42]改加胶玻璃、室外栏杆!$D$8</definedName>
    <definedName name="ddfft">'[43]1'!$B$4:$G$7</definedName>
    <definedName name="df" hidden="1">{#N/A,#N/A,FALSE,"估價單  (3)"}</definedName>
    <definedName name="dfafd">'[44]#REF!'!#REF!</definedName>
    <definedName name="dg">'[45]#REF!'!$D$1542</definedName>
    <definedName name="dhl">'[28]#REF!'!$H$3</definedName>
    <definedName name="dianqi8022">#REF!</definedName>
    <definedName name="dianqi8032">#REF!</definedName>
    <definedName name="DKM">[7]材料!$F$29</definedName>
    <definedName name="dkq">'[28]#REF!'!$L$3</definedName>
    <definedName name="DMTL">[46]ANL!$I$14</definedName>
    <definedName name="dp">'[47]#REF!'!$D$1542</definedName>
    <definedName name="DQYH">[31]变量单!$C$11</definedName>
    <definedName name="Dr_sch">'[30]#REF!'!$A$12:$X$47</definedName>
    <definedName name="drt">[48]材料单价!$D$26</definedName>
    <definedName name="dsafdfdfdfdfd">'[49]#REF!'!#REF!</definedName>
    <definedName name="dsjt">'[28]#REF!'!$B$19</definedName>
    <definedName name="dsl">'[28]#REF!'!$F$3</definedName>
    <definedName name="dt">'[28]#REF!'!$N$2</definedName>
    <definedName name="dth">[7]材料!$F$31</definedName>
    <definedName name="dw">'[50]#REF!'!$A$1:$A$65536</definedName>
    <definedName name="DXGC">[51]Sheet1!$B$17</definedName>
    <definedName name="dz">[52]材料单价表!$B$29</definedName>
    <definedName name="D栋成本">'[53]#REF!'!$B$1:$AJ$103</definedName>
    <definedName name="E">'[20]#REF!'!#REF!</definedName>
    <definedName name="EE">'[20]#REF!'!#REF!</definedName>
    <definedName name="EGGK">[46]ANL!$I$43</definedName>
    <definedName name="EGGKB">[46]ANL!$I$46</definedName>
    <definedName name="EGGKK">[46]ANL!$I$44</definedName>
    <definedName name="ei" hidden="1">{#N/A,#N/A,FALSE,"估價單  (3)"}</definedName>
    <definedName name="er">'[44]#REF!'!#REF!</definedName>
    <definedName name="Estimated">#REF!</definedName>
    <definedName name="ET_SF">'[8]#REF!'!#REF!</definedName>
    <definedName name="ET_SF1">'[8]#REF!'!#REF!</definedName>
    <definedName name="Excel_BuiltIn__FilterDatabase_3">[54]裙房!$C$4:$G$40</definedName>
    <definedName name="Excel_BuiltIn_Database">#REF!</definedName>
    <definedName name="Excel_BuiltIn_Print_Area_6">[54]明细表!$A$1:$I$1508</definedName>
    <definedName name="F">'[20]#REF!'!#REF!</definedName>
    <definedName name="FF">'[20]#REF!'!#REF!</definedName>
    <definedName name="FG">'[50]#REF!'!$H$2</definedName>
    <definedName name="FHC">[55]材料单价表!$B$11</definedName>
    <definedName name="fpj">'[28]#REF!'!$B$16</definedName>
    <definedName name="FRC">[56]Main!$C$9</definedName>
    <definedName name="fry" hidden="1">{#N/A,#N/A,FALSE,"估價單  (3)"}</definedName>
    <definedName name="fsjt">'[28]#REF!'!$B$20</definedName>
    <definedName name="ft">[48]材料单价!$D$18</definedName>
    <definedName name="FTGC">[7]雨棚!$F$22</definedName>
    <definedName name="FTGJ">[52]材料单价表!$B$22</definedName>
    <definedName name="FTLC">[57]材料单价表!$B$12</definedName>
    <definedName name="FTXC">[7]材料!$F$13</definedName>
    <definedName name="G">'[20]#REF!'!#REF!</definedName>
    <definedName name="G6126BL">[51]Sheet1!$B$8</definedName>
    <definedName name="GC">'[28]#REF!'!$B$5</definedName>
    <definedName name="gfk">'[28]#REF!'!$B$17</definedName>
    <definedName name="gfs" hidden="1">{#N/A,#N/A,FALSE,"估價單  (3)"}</definedName>
    <definedName name="gggggggggggggggg">'[58]#REF!'!#REF!</definedName>
    <definedName name="ghbl">'[28]#REF!'!$B$3</definedName>
    <definedName name="ghjnbm">[29]单价表!$B$5</definedName>
    <definedName name="GLCJ">[7]雨棚!$D$5</definedName>
    <definedName name="GLF">#REF!</definedName>
    <definedName name="gss">'[28]#REF!'!$B$5</definedName>
    <definedName name="H">'[20]#REF!'!#REF!</definedName>
    <definedName name="hanliangbiao">'[59]#REF!'!$G$3</definedName>
    <definedName name="haoi">'[60]3'!$B$6:$G$9</definedName>
    <definedName name="HDE_P8_G030">#REF!</definedName>
    <definedName name="HFLTL">[46]ANL!$I$17</definedName>
    <definedName name="HH">'[20]#REF!'!#REF!</definedName>
    <definedName name="hhh">'[20]#REF!'!#REF!</definedName>
    <definedName name="hll">'[61]1#量统计'!#REF!</definedName>
    <definedName name="hostfee">'[26]Financ. Overview'!$H$12</definedName>
    <definedName name="hraiu_bottom">'[26]Financ. Overview'!#REF!</definedName>
    <definedName name="HTML" hidden="1">{"'现金流量表（全部投资）'!$B$4:$P$23"}</definedName>
    <definedName name="HTML_CodePage" hidden="1">936</definedName>
    <definedName name="HTML_Control" hidden="1">{"'现金流量表（全部投资）'!$B$4:$P$23"}</definedName>
    <definedName name="HTML_Description" hidden="1">"lin zijian"</definedName>
    <definedName name="HTML_Email" hidden="1">""</definedName>
    <definedName name="HTML_Header" hidden="1">"现金流量表（全部投资）"</definedName>
    <definedName name="HTML_LastUpdate" hidden="1">"96-12-2"</definedName>
    <definedName name="HTML_LineAfter" hidden="1">TRUE</definedName>
    <definedName name="HTML_LineBefore" hidden="1">TRUE</definedName>
    <definedName name="HTML_Name" hidden="1">"linzijia"</definedName>
    <definedName name="HTML_OBDlg2" hidden="1">TRUE</definedName>
    <definedName name="HTML_OBDlg4" hidden="1">TRUE</definedName>
    <definedName name="HTML_OS" hidden="1">0</definedName>
    <definedName name="HTML_PathFile" hidden="1">"C:\lin\bk\MyHTML.htm"</definedName>
    <definedName name="HTML_Title" hidden="1">"PROJECT11"</definedName>
    <definedName name="huo">'[37]#REF!'!$D$1540</definedName>
    <definedName name="hvac">'[26]Financ. Overview'!#REF!</definedName>
    <definedName name="hx">[62]A!$L$3</definedName>
    <definedName name="iii">'[63]#REF!'!$B$1:$W$72</definedName>
    <definedName name="J">'[20]#REF!'!#REF!</definedName>
    <definedName name="JCJ">[7]雨棚!$D$14</definedName>
    <definedName name="JGAZ">[64]A!#REF!</definedName>
    <definedName name="jgf">'[28]#REF!'!$B$22</definedName>
    <definedName name="jgj">[48]材料单价!$D$20</definedName>
    <definedName name="jh">'[65]#REF!'!#REF!</definedName>
    <definedName name="jha">[66]改加胶玻璃、室外栏杆!$D$8</definedName>
    <definedName name="jhb">'[65]#REF!'!#REF!</definedName>
    <definedName name="jjjjjjjjjjjjjj">'[58]#REF!'!#REF!</definedName>
    <definedName name="jjjjjjjooooooo">'[58]#REF!'!#REF!</definedName>
    <definedName name="jk">'[20]#REF!'!#REF!</definedName>
    <definedName name="jklo">'[20]#REF!'!#REF!</definedName>
    <definedName name="K">'[20]#REF!'!#REF!</definedName>
    <definedName name="kan">'[67]#REF!'!$D$1542</definedName>
    <definedName name="kg">'[28]#REF!'!$I$2</definedName>
    <definedName name="kt">'[28]#REF!'!$J$33</definedName>
    <definedName name="ku">'[20]#REF!'!#REF!</definedName>
    <definedName name="kuang">'[28]#REF!'!$F$33</definedName>
    <definedName name="L">[68]改加胶玻璃、室外栏杆!$D$8</definedName>
    <definedName name="lap">[69]General!$B$2:$G$9</definedName>
    <definedName name="ldcwj">'[28]#REF!'!$B$8</definedName>
    <definedName name="lddwj">'[28]#REF!'!$B$10</definedName>
    <definedName name="ldwcwj">'[28]#REF!'!$B$14</definedName>
    <definedName name="ljj">[29]单价表!$B$13</definedName>
    <definedName name="lk">'[70]21'!$A$1:$A$802</definedName>
    <definedName name="lkjj">'[70]21'!$A$1:$A$802</definedName>
    <definedName name="lkkj">'[70]21'!$B$1:$B$802</definedName>
    <definedName name="LL">'[20]#REF!'!#REF!</definedName>
    <definedName name="lll">'[20]#REF!'!#REF!</definedName>
    <definedName name="lllllllllllllllll">'[58]#REF!'!#REF!</definedName>
    <definedName name="lllllllllllllllllllllllll">'[58]#REF!'!#REF!</definedName>
    <definedName name="lo">'[70]21'!$B$1:$B$802</definedName>
    <definedName name="LR">#REF!</definedName>
    <definedName name="lrl">'[28]#REF!'!$I$3</definedName>
    <definedName name="lrr">[71]单价表!#REF!</definedName>
    <definedName name="lrv">'[28]#REF!'!$B$1:$B$65536</definedName>
    <definedName name="LSB">'[28]#REF!'!$B$3</definedName>
    <definedName name="LW">'[28]#REF!'!$B$4</definedName>
    <definedName name="lxc">[29]单价表!$B$7</definedName>
    <definedName name="LZ">'[28]#REF!'!$B$7</definedName>
    <definedName name="M">'[20]#REF!'!#REF!</definedName>
    <definedName name="MCAZ">[7]Sheet1!$B$9</definedName>
    <definedName name="MCJG">[7]Sheet1!$B$8</definedName>
    <definedName name="md">'[28]#REF!'!$I$8</definedName>
    <definedName name="mdkl">[64]A!#REF!</definedName>
    <definedName name="mfj">[29]单价表!$B$11</definedName>
    <definedName name="mj">[48]材料单价!$D$25</definedName>
    <definedName name="MK">'[28]#REF!'!$J$55</definedName>
    <definedName name="MKT">'[28]#REF!'!$N$55</definedName>
    <definedName name="ml">'[44]#REF!'!#REF!</definedName>
    <definedName name="Module.Prix_SMC">[34]!Module.Prix_SMC</definedName>
    <definedName name="MS">'[28]#REF!'!$K$55</definedName>
    <definedName name="MZT">'[28]#REF!'!$M$55</definedName>
    <definedName name="N">'[20]#REF!'!#REF!</definedName>
    <definedName name="name">#REF!</definedName>
    <definedName name="name1">#REF!</definedName>
    <definedName name="name2">#REF!</definedName>
    <definedName name="name3">#REF!</definedName>
    <definedName name="name4">#REF!</definedName>
    <definedName name="name5">#REF!</definedName>
    <definedName name="NGK" hidden="1">{#N/A,#N/A,FALSE,"估價單  (3)"}</definedName>
    <definedName name="nhj">[48]材料单价!$D$19</definedName>
    <definedName name="NKC">[15]材料!$F$34</definedName>
    <definedName name="o">'[63]#REF!'!$A$1:$W$345</definedName>
    <definedName name="one">#REF!</definedName>
    <definedName name="OOOOOOOOOOO">'[12]#REF!'!$D$1542</definedName>
    <definedName name="oooooooooooooooooo">'[58]#REF!'!#REF!</definedName>
    <definedName name="oooooooooooooooooooo">'[58]#REF!'!#REF!</definedName>
    <definedName name="OS">[72]Open!#REF!</definedName>
    <definedName name="P">'[20]#REF!'!#REF!</definedName>
    <definedName name="P12B">[31]变量单!#REF!</definedName>
    <definedName name="P6126B">[31]变量单!$C$5</definedName>
    <definedName name="P7871669">#REF!</definedName>
    <definedName name="pr_toolbox">[26]Toolbox!$A$3:$I$80</definedName>
    <definedName name="Prix_SMC">[34]!Prix_SMC</definedName>
    <definedName name="PSI">'[32]#REF!'!$D$1542</definedName>
    <definedName name="Q">'[20]#REF!'!#REF!</definedName>
    <definedName name="qqqq" hidden="1">{"'现金流量表（全部投资）'!$B$4:$P$23"}</definedName>
    <definedName name="QQQQQQQ">'[32]#REF!'!$D$1542</definedName>
    <definedName name="RA">'[73]Bill-2.1（1）'!$O$5</definedName>
    <definedName name="RGF">[7]Sheet1!$B$6</definedName>
    <definedName name="rtashtrj">'[25]#REF!'!$D$1542</definedName>
    <definedName name="RVVP_2X1.5mm">'[8]#REF!'!#REF!</definedName>
    <definedName name="S">'[20]#REF!'!#REF!</definedName>
    <definedName name="s_c_list">[74]Toolbox!$A$7:$H$969</definedName>
    <definedName name="SAAT">[46]ANL!$I$50</definedName>
    <definedName name="SCG">'[75]G.1R-Shou COP Gf'!#REF!</definedName>
    <definedName name="sdcwj">[62]单价表!#REF!</definedName>
    <definedName name="sddcwj">'[28]#REF!'!$B$11</definedName>
    <definedName name="sddwj">'[28]#REF!'!$B$12</definedName>
    <definedName name="sdlfee">'[26]Financ. Overview'!$H$13</definedName>
    <definedName name="sdswj">'[28]#REF!'!$B$13</definedName>
    <definedName name="sdwj">'[28]#REF!'!$B$13</definedName>
    <definedName name="SECB0006">#REF!</definedName>
    <definedName name="SECB0007">#REF!</definedName>
    <definedName name="SECB0008">#REF!</definedName>
    <definedName name="SECB0009">#REF!</definedName>
    <definedName name="SECB0010">#REF!</definedName>
    <definedName name="SECB0011">#REF!</definedName>
    <definedName name="SECB0012">#REF!</definedName>
    <definedName name="SECB0013">#REF!</definedName>
    <definedName name="SECB0014">#REF!</definedName>
    <definedName name="SECB0015">#REF!</definedName>
    <definedName name="SECB0016">#REF!</definedName>
    <definedName name="SECB0017">#REF!</definedName>
    <definedName name="SECB0017A">#REF!</definedName>
    <definedName name="SECB0017B">#REF!</definedName>
    <definedName name="SECB0017C">#REF!</definedName>
    <definedName name="SECB0017D">#REF!</definedName>
    <definedName name="SECB0017E">#REF!</definedName>
    <definedName name="SECB0017F">#REF!</definedName>
    <definedName name="SECB0017G">#REF!</definedName>
    <definedName name="SECB0018">#REF!</definedName>
    <definedName name="SECB0019">#REF!</definedName>
    <definedName name="SECB0020">#REF!</definedName>
    <definedName name="SECB0021">#REF!</definedName>
    <definedName name="SECB0022">#REF!</definedName>
    <definedName name="SECB0023">#REF!</definedName>
    <definedName name="SECB0024">#REF!</definedName>
    <definedName name="SECB0025">#REF!</definedName>
    <definedName name="SECB0026">#REF!</definedName>
    <definedName name="SECB0028">#REF!</definedName>
    <definedName name="SECB0029">#REF!</definedName>
    <definedName name="SECB0030">#REF!</definedName>
    <definedName name="SECB0031">#REF!</definedName>
    <definedName name="SECB0032">#REF!</definedName>
    <definedName name="SECB0033">#REF!</definedName>
    <definedName name="SECB0034">#REF!</definedName>
    <definedName name="SECB0035">#REF!</definedName>
    <definedName name="SECB0036">#REF!</definedName>
    <definedName name="SECB0037">#REF!</definedName>
    <definedName name="SECB0038">#REF!</definedName>
    <definedName name="SECB0040">#REF!</definedName>
    <definedName name="SECB0041">#REF!</definedName>
    <definedName name="SECB0042">#REF!</definedName>
    <definedName name="SECB0043">#REF!</definedName>
    <definedName name="SECB0044">#REF!</definedName>
    <definedName name="SECB0045">#REF!</definedName>
    <definedName name="SECB0047">#REF!</definedName>
    <definedName name="SECB0048">#REF!</definedName>
    <definedName name="SECB0050">#REF!</definedName>
    <definedName name="SECB0050A">#REF!</definedName>
    <definedName name="SECB0050B">#REF!</definedName>
    <definedName name="SECB0050C">#REF!</definedName>
    <definedName name="SECB0051">#REF!</definedName>
    <definedName name="SECB0052">#REF!</definedName>
    <definedName name="SECB0053">#REF!</definedName>
    <definedName name="SECB0054">#REF!</definedName>
    <definedName name="SECB0056">#REF!</definedName>
    <definedName name="SECB0057">#REF!</definedName>
    <definedName name="SECB0058">#REF!</definedName>
    <definedName name="SECB0059">#REF!</definedName>
    <definedName name="SECB0060">#REF!</definedName>
    <definedName name="SECB0061">#REF!</definedName>
    <definedName name="SECB0062">#REF!</definedName>
    <definedName name="SECB0063">#REF!</definedName>
    <definedName name="SECB0064">#REF!</definedName>
    <definedName name="SECB0065">#REF!</definedName>
    <definedName name="SECB0066">#REF!</definedName>
    <definedName name="SECB0067">#REF!</definedName>
    <definedName name="SECB0068">#REF!</definedName>
    <definedName name="SECB0069">#REF!</definedName>
    <definedName name="SECB0070">#REF!</definedName>
    <definedName name="SECB0071">#REF!</definedName>
    <definedName name="SECB0072">#REF!</definedName>
    <definedName name="SECB0073">#REF!</definedName>
    <definedName name="SECB0074">#REF!</definedName>
    <definedName name="SECB0075">#REF!</definedName>
    <definedName name="SECB0076">#REF!</definedName>
    <definedName name="SECB0077">#REF!</definedName>
    <definedName name="SECB0078">#REF!</definedName>
    <definedName name="SECB0079">#REF!</definedName>
    <definedName name="SECB0080">#REF!</definedName>
    <definedName name="SECB0081">#REF!</definedName>
    <definedName name="SECB0082">#REF!</definedName>
    <definedName name="SECB0083">#REF!</definedName>
    <definedName name="SECB0084">#REF!</definedName>
    <definedName name="SECB0085">#REF!</definedName>
    <definedName name="SECB0086">#REF!</definedName>
    <definedName name="SECB0087">#REF!</definedName>
    <definedName name="SECB0088">#REF!</definedName>
    <definedName name="SECB0091">#REF!</definedName>
    <definedName name="SECB0092">#REF!</definedName>
    <definedName name="SECB0093">#REF!</definedName>
    <definedName name="SECB0094">#REF!</definedName>
    <definedName name="SECB0095">#REF!</definedName>
    <definedName name="SECB0096">#REF!</definedName>
    <definedName name="SECB0097">#REF!</definedName>
    <definedName name="SECB0270">#REF!</definedName>
    <definedName name="SECB0271">#REF!</definedName>
    <definedName name="SECB0272">#REF!</definedName>
    <definedName name="SECB0273">#REF!</definedName>
    <definedName name="SECB0274">#REF!</definedName>
    <definedName name="SECB0275">#REF!</definedName>
    <definedName name="SECB0276">#REF!</definedName>
    <definedName name="SECB0277">#REF!</definedName>
    <definedName name="SECB0278">#REF!</definedName>
    <definedName name="SECB0279">#REF!</definedName>
    <definedName name="SECB0280">#REF!</definedName>
    <definedName name="SECB0281">#REF!</definedName>
    <definedName name="SECB0282">#REF!</definedName>
    <definedName name="SECB0283">#REF!</definedName>
    <definedName name="SECB0284">#REF!</definedName>
    <definedName name="SECB0285">#REF!</definedName>
    <definedName name="SECB0286">#REF!</definedName>
    <definedName name="SECB0287">#REF!</definedName>
    <definedName name="SECB0288">#REF!</definedName>
    <definedName name="SECB0289">#REF!</definedName>
    <definedName name="SECB0290">#REF!</definedName>
    <definedName name="SECB0291">#REF!</definedName>
    <definedName name="SECB0292">#REF!</definedName>
    <definedName name="SECB0293">#REF!</definedName>
    <definedName name="SECB0294">#REF!</definedName>
    <definedName name="SECB0295">#REF!</definedName>
    <definedName name="SECB0296">#REF!</definedName>
    <definedName name="SECB0297">#REF!</definedName>
    <definedName name="SECB0298">#REF!</definedName>
    <definedName name="SECB0299">#REF!</definedName>
    <definedName name="SECB0300">#REF!</definedName>
    <definedName name="SECB0301">#REF!</definedName>
    <definedName name="SECB0303">#REF!</definedName>
    <definedName name="SECBENCL1">#REF!</definedName>
    <definedName name="SECBENCL2">#REF!</definedName>
    <definedName name="SGDSWG">#REF!</definedName>
    <definedName name="shan">'[28]#REF!'!$H$33</definedName>
    <definedName name="sj">'[28]#REF!'!$I$4</definedName>
    <definedName name="SKM">[7]材料!$F$30</definedName>
    <definedName name="sl">[48]材料单价!$D$29</definedName>
    <definedName name="sll">'[61]1#量统计'!#REF!</definedName>
    <definedName name="solar_ratio">'[76]POWER ASSUMPTIONS'!$H$7</definedName>
    <definedName name="ss7fee">'[26]Financ. Overview'!$H$18</definedName>
    <definedName name="ssj">'[28]#REF!'!$BJ$2</definedName>
    <definedName name="sss">'[36]#REF!'!$D$1542</definedName>
    <definedName name="ssz">[52]材料单价表!$B$31</definedName>
    <definedName name="subsfee">'[26]Financ. Overview'!$H$14</definedName>
    <definedName name="sxc">[48]材料单价!$D$17</definedName>
    <definedName name="sxwj">[48]材料单价!$D$33</definedName>
    <definedName name="sybl">[48]材料单价!$D$2</definedName>
    <definedName name="syyb">'[28]#REF!'!$B$6</definedName>
    <definedName name="sz">[52]材料单价表!$B$30</definedName>
    <definedName name="T">'[20]#REF!'!#REF!</definedName>
    <definedName name="TEST0">#REF!</definedName>
    <definedName name="TESTHKEY">#REF!</definedName>
    <definedName name="TESTKEYS">#REF!</definedName>
    <definedName name="TESTVKEY">#REF!</definedName>
    <definedName name="TGJ">[51]Sheet1!$B$20</definedName>
    <definedName name="toolbox">[77]Toolbox!$C$5:$T$1578</definedName>
    <definedName name="TP5125LG">[15]材料!$F$8</definedName>
    <definedName name="TP61146D">[7]雨棚!$F$9</definedName>
    <definedName name="TP6126L">[7]材料!$F$7</definedName>
    <definedName name="tt">'[78]#REF!'!$B$1:$W$72</definedName>
    <definedName name="tttt">'[58]#REF!'!#REF!</definedName>
    <definedName name="U">'[20]#REF!'!#REF!</definedName>
    <definedName name="USD">[46]ANL!$I$13</definedName>
    <definedName name="UUUU">[79]含量!#REF!</definedName>
    <definedName name="uuuuu">'[63]#REF!'!$A$1:$Y$120</definedName>
    <definedName name="uuuuuuuuu">'[58]#REF!'!#REF!</definedName>
    <definedName name="uuuuuuuuuoooooooooo">'[58]#REF!'!#REF!</definedName>
    <definedName name="uuuuuuuuuuuuuuuuuuuuuuuuuuuuuuuuuuu">'[58]#REF!'!#REF!</definedName>
    <definedName name="uuuuuuyyyyy">'[58]#REF!'!#REF!</definedName>
    <definedName name="V">'[20]#REF!'!#REF!</definedName>
    <definedName name="V5.1Fee">'[26]Financ. Overview'!$H$15</definedName>
    <definedName name="W">'[20]#REF!'!#REF!</definedName>
    <definedName name="w0">'[80]#REF!'!$J$35</definedName>
    <definedName name="we">'[81]#REF!'!$A$2:$C$18</definedName>
    <definedName name="WJCJ">[15]材料!$D$33</definedName>
    <definedName name="wrn.TEST." hidden="1">{#N/A,#N/A,FALSE,"估價單  (3)"}</definedName>
    <definedName name="ww">'[20]#REF!'!#REF!</definedName>
    <definedName name="x">[82]改加胶玻璃、室外栏杆!$D$8</definedName>
    <definedName name="XCCJ">[7]材料!$D$11</definedName>
    <definedName name="XLRPARAMS_GCMC" hidden="1">[83]XLR_NoRangeSheet!$B$6</definedName>
    <definedName name="XLRPARAMS_GCMC_" hidden="1">[84]XLR_NoRangeSheet!$B$6</definedName>
    <definedName name="xo">'[85]#REF!'!#REF!</definedName>
    <definedName name="xs">IF('[8]#REF!'!IV1="","",[86]计算稿!X)</definedName>
    <definedName name="XSG">[51]Sheet1!$B$10</definedName>
    <definedName name="XSS">[51]Sheet1!$B$11</definedName>
    <definedName name="XYS">'[28]#REF!'!$B$1</definedName>
    <definedName name="Y">'[20]#REF!'!#REF!</definedName>
    <definedName name="yhl">'[28]#REF!'!$H$4</definedName>
    <definedName name="yhxc">[48]材料单价!$D$16</definedName>
    <definedName name="ykq">'[28]#REF!'!$L$4</definedName>
    <definedName name="YMJ">[51]Sheet1!$B$23</definedName>
    <definedName name="ysf">'[28]#REF!'!$B$24</definedName>
    <definedName name="YSFF">'[28]#REF!'!$BF$2</definedName>
    <definedName name="ysgf">'[28]#REF!'!$BF$2</definedName>
    <definedName name="ysl">'[28]#REF!'!$F$4</definedName>
    <definedName name="yuio">'[20]#REF!'!#REF!</definedName>
    <definedName name="YY">'[12]#REF!'!$D$1542</definedName>
    <definedName name="yyy">'[63]#REF!'!$B$1:$W$72</definedName>
    <definedName name="yyyyyyrrrrrrrrrrrrr" hidden="1">{#N/A,#N/A,FALSE,"估價單  (3)"}</definedName>
    <definedName name="yyyyyyyyyyyyyyyyyyy">'[58]#REF!'!#REF!</definedName>
    <definedName name="yyyyyyyyyyyyyyyyyyyyyyy" hidden="1">{#N/A,#N/A,FALSE,"估價單  (3)"}</definedName>
    <definedName name="Z">'[20]#REF!'!#REF!</definedName>
    <definedName name="Z_079D4DF8_3B47_491F_90E1_093B255B97EA_.wvu.FilterData" hidden="1">'[88]清单1-裙楼Ea'!#REF!</definedName>
    <definedName name="Z_446CED5D_F5B7_4C38_B91B_BF93DCFBF835_.wvu.FilterData" hidden="1">'[88]清单1-裙楼Ea'!#REF!</definedName>
    <definedName name="Z_76A6E4D7_387A_4611_9DCE_1F690CB6C0DA_.wvu.FilterData" hidden="1">'[88]清单1-裙楼Ea'!#REF!</definedName>
    <definedName name="Z_76A6E4D7_387A_4611_9DCE_1F690CB6C0DA_.wvu.PrintArea" hidden="1">'[88]清单1-裙楼Ea'!#REF!</definedName>
    <definedName name="Z32_Cost_red">'[26]Financ. Overview'!#REF!</definedName>
    <definedName name="zbglf">'[28]#REF!'!$BK$2</definedName>
    <definedName name="zbglf1">'[28]#REF!'!$BK$2</definedName>
    <definedName name="ZJ">'[28]#REF!'!$L$55</definedName>
    <definedName name="zjj">'[28]#REF!'!$B$15</definedName>
    <definedName name="zkbl">'[28]#REF!'!$B$2</definedName>
    <definedName name="zt">'[28]#REF!'!$I$33</definedName>
    <definedName name="μs">'[80]#REF!'!$M$64</definedName>
    <definedName name="μs1">'[80]#REF!'!$H$58</definedName>
    <definedName name="阿">'[65]#REF!'!#REF!</definedName>
    <definedName name="爱爱爱">'[20]#REF!'!#REF!</definedName>
    <definedName name="安装单价">#REF!</definedName>
    <definedName name="暗插销安装单价">'[50]#REF!'!$G$14</definedName>
    <definedName name="暗插销单价">'[50]#REF!'!$F$14</definedName>
    <definedName name="八">'[60]7'!$B$6:$G$9</definedName>
    <definedName name="百叶方管">'[1]表2 扣减系数表'!$D$62</definedName>
    <definedName name="百叶工字框">'[1]表2 扣减系数表'!$D$61</definedName>
    <definedName name="百叶框">'[1]表2 扣减系数表'!$D$59</definedName>
    <definedName name="板厚">'[89]#REF!'!$L$2</definedName>
    <definedName name="报价汇总">'[90]#REF!'!$D$1542</definedName>
    <definedName name="报价说明">#REF!</definedName>
    <definedName name="北京中远广田装饰工程有限公司">'[91]#REF!'!#REF!</definedName>
    <definedName name="闭门器安装单价">'[50]#REF!'!$G$11</definedName>
    <definedName name="闭门器单价">'[50]#REF!'!$F$11</definedName>
    <definedName name="编码">'[50]#REF!'!$E$1:$E$65536</definedName>
    <definedName name="标准">'[92]#REF!'!$D$1542</definedName>
    <definedName name="表4_6_1_平开窗">#REF!</definedName>
    <definedName name="丙门单价">'[50]#REF!'!$F$7</definedName>
    <definedName name="玻璃单价19Ar暖边">'[1]表5 取费表'!$B$21</definedName>
    <definedName name="玻璃单价防火中空磨砂">'[1]表5 取费表'!#REF!</definedName>
    <definedName name="玻璃单价钢化浮法白玻5mm">[1]表二报价!$E$4</definedName>
    <definedName name="玻璃单价钢化夹胶玻璃">'[1]表5 取费表'!$B$30</definedName>
    <definedName name="玻璃单价高透5LowE12A">'[1]表5 取费表'!$B$32</definedName>
    <definedName name="玻璃单价高透5LowE12Ar">'[1]表5 取费表'!$B$25</definedName>
    <definedName name="玻璃单价高透5LowE19A">'[1]表5 取费表'!$B$33</definedName>
    <definedName name="玻璃单价高透5LowE19A暖边">'[1]表5 取费表'!$B$22</definedName>
    <definedName name="玻璃单价磨砂">'[1]表5 取费表'!$B$24</definedName>
    <definedName name="玻璃栏板边立柱">'[93]表2 扣减系数表'!$D$66</definedName>
    <definedName name="玻璃栏板上方管">'[93]表2 扣减系数表'!$D$63</definedName>
    <definedName name="玻璃栏板下方管">'[93]表2 扣减系数表'!$D$64</definedName>
    <definedName name="玻璃栏板中立柱">'[93]表2 扣减系数表'!$D$65</definedName>
    <definedName name="玻璃栏板转角立柱">'[93]表2 扣减系数表'!$D$67</definedName>
    <definedName name="玻璃栏杆边立柱">'[1]表2 扣减系数表'!$D$66</definedName>
    <definedName name="玻璃栏杆横方管1">'[1]表2 扣减系数表'!$D$63</definedName>
    <definedName name="玻璃栏杆横方管2">'[1]表2 扣减系数表'!$D$64</definedName>
    <definedName name="玻璃栏杆间距">'[1]表2 扣减系数表'!#REF!</definedName>
    <definedName name="玻璃栏杆下横梁铝合金矩管">'[1]表2 扣减系数表'!#REF!</definedName>
    <definedName name="玻璃栏杆中立柱">'[1]表2 扣减系数表'!$D$65</definedName>
    <definedName name="玻璃栏杆转角立柱">'[1]表2 扣减系数表'!$D$67</definedName>
    <definedName name="玻璃索引">'[80]#REF!'!$F$50</definedName>
    <definedName name="补充说明">#REF!</definedName>
    <definedName name="不利分格高">'[80]#REF!'!$C$45</definedName>
    <definedName name="不利风格宽">'[80]#REF!'!$C$44</definedName>
    <definedName name="材料">'[94]#REF!'!$D$1542</definedName>
    <definedName name="材料表">'[60]3'!$B$6:$G$9</definedName>
    <definedName name="材料单价">'[50]#REF!'!$P$2</definedName>
    <definedName name="材料量">SUMIF(INDIRECT('[95]#REF!'!A$3&amp;"!$B$2:$B$40"),'[95]#REF!'!$C1,INDIRECT('[95]#REF!'!A$3&amp;"!$i$2:$i$40"))</definedName>
    <definedName name="材料名称">'[50]#REF!'!$B$7:$B$189</definedName>
    <definedName name="采暖40011">[96]S1单价表!#REF!</definedName>
    <definedName name="采暖40012">[96]S1单价表!#REF!</definedName>
    <definedName name="采暖40021">[96]S1单价表!#REF!</definedName>
    <definedName name="采暖40022">[96]S1单价表!#REF!</definedName>
    <definedName name="采暖40031">[96]S1单价表!#REF!</definedName>
    <definedName name="采暖40032">[96]S1单价表!#REF!</definedName>
    <definedName name="采暖40041">[96]S1单价表!#REF!</definedName>
    <definedName name="采暖40042">[96]S1单价表!#REF!</definedName>
    <definedName name="采暖40051">[96]S1单价表!#REF!</definedName>
    <definedName name="采暖40052">[96]S1单价表!#REF!</definedName>
    <definedName name="采暖40061">[96]S1单价表!#REF!</definedName>
    <definedName name="采暖40062">[96]S1单价表!#REF!</definedName>
    <definedName name="采暖40071">[96]S1单价表!#REF!</definedName>
    <definedName name="采暖40072">[96]S1单价表!#REF!</definedName>
    <definedName name="采暖40081">[96]S1单价表!#REF!</definedName>
    <definedName name="采暖40082">[96]S1单价表!#REF!</definedName>
    <definedName name="采暖40091">[96]S1单价表!#REF!</definedName>
    <definedName name="采暖40092">[96]S1单价表!#REF!</definedName>
    <definedName name="采暖40101">[96]S1单价表!#REF!</definedName>
    <definedName name="采暖40102">[96]S1单价表!#REF!</definedName>
    <definedName name="采暖40111">[96]S1单价表!#REF!</definedName>
    <definedName name="采暖40112">[96]S1单价表!#REF!</definedName>
    <definedName name="采暖40121">[96]S1单价表!#REF!</definedName>
    <definedName name="采暖40122">[96]S1单价表!#REF!</definedName>
    <definedName name="采暖40131">[96]S1单价表!#REF!</definedName>
    <definedName name="采暖40132">[96]S1单价表!#REF!</definedName>
    <definedName name="采暖40141">[96]S1单价表!#REF!</definedName>
    <definedName name="采暖40142">[96]S1单价表!#REF!</definedName>
    <definedName name="采暖40151">[96]S1单价表!#REF!</definedName>
    <definedName name="采暖40152">[96]S1单价表!#REF!</definedName>
    <definedName name="采暖40161">[96]S1单价表!#REF!</definedName>
    <definedName name="采暖40162">[96]S1单价表!#REF!</definedName>
    <definedName name="采暖40171">[96]S1单价表!#REF!</definedName>
    <definedName name="采暖40172">[96]S1单价表!#REF!</definedName>
    <definedName name="采暖40181">[96]S1单价表!#REF!</definedName>
    <definedName name="采暖40182">[96]S1单价表!#REF!</definedName>
    <definedName name="采暖40191">[96]S1单价表!#REF!</definedName>
    <definedName name="采暖40192">[96]S1单价表!#REF!</definedName>
    <definedName name="采暖40201">[96]S1单价表!#REF!</definedName>
    <definedName name="采暖40202">[96]S1单价表!#REF!</definedName>
    <definedName name="采暖40211">[96]S1单价表!#REF!</definedName>
    <definedName name="采暖40212">[96]S1单价表!#REF!</definedName>
    <definedName name="采暖40221">[96]S1单价表!#REF!</definedName>
    <definedName name="采暖40222">[96]S1单价表!#REF!</definedName>
    <definedName name="采暖40231">[96]S1单价表!#REF!</definedName>
    <definedName name="采暖40232">[96]S1单价表!#REF!</definedName>
    <definedName name="采暖40241">[96]S1单价表!#REF!</definedName>
    <definedName name="采暖40242">[96]S1单价表!#REF!</definedName>
    <definedName name="采暖40251">[96]S1单价表!#REF!</definedName>
    <definedName name="采暖40252">[96]S1单价表!#REF!</definedName>
    <definedName name="采暖40261">[96]S1单价表!#REF!</definedName>
    <definedName name="采暖40262">[96]S1单价表!#REF!</definedName>
    <definedName name="采暖40271">[96]S1单价表!#REF!</definedName>
    <definedName name="采暖40272">[96]S1单价表!#REF!</definedName>
    <definedName name="采暖40281">[96]S1单价表!#REF!</definedName>
    <definedName name="采暖40282">[96]S1单价表!#REF!</definedName>
    <definedName name="采暖40291">[96]S1单价表!#REF!</definedName>
    <definedName name="采暖40292">[96]S1单价表!#REF!</definedName>
    <definedName name="采暖40301">[96]S1单价表!#REF!</definedName>
    <definedName name="采暖40302">[96]S1单价表!#REF!</definedName>
    <definedName name="采暖40311">[96]S1单价表!#REF!</definedName>
    <definedName name="采暖40312">[96]S1单价表!#REF!</definedName>
    <definedName name="采暖40321">[96]S1单价表!#REF!</definedName>
    <definedName name="采暖40322">[96]S1单价表!#REF!</definedName>
    <definedName name="采暖40331">[96]S1单价表!#REF!</definedName>
    <definedName name="采暖40332">[96]S1单价表!#REF!</definedName>
    <definedName name="采暖40341">[96]S1单价表!#REF!</definedName>
    <definedName name="采暖40342">[96]S1单价表!#REF!</definedName>
    <definedName name="采暖40351">[96]S1单价表!#REF!</definedName>
    <definedName name="采暖40352">[96]S1单价表!#REF!</definedName>
    <definedName name="采暖40361">[96]S1单价表!#REF!</definedName>
    <definedName name="采暖40362">[96]S1单价表!#REF!</definedName>
    <definedName name="采暖40371">[96]S1单价表!#REF!</definedName>
    <definedName name="采暖40372">[96]S1单价表!#REF!</definedName>
    <definedName name="采暖40381">[96]S1单价表!#REF!</definedName>
    <definedName name="采暖40382">[96]S1单价表!#REF!</definedName>
    <definedName name="采暖40391">[96]S1单价表!#REF!</definedName>
    <definedName name="采暖40392">[96]S1单价表!#REF!</definedName>
    <definedName name="采暖40401">[96]S1单价表!#REF!</definedName>
    <definedName name="采暖40402">[96]S1单价表!#REF!</definedName>
    <definedName name="采暖40411">[96]S1单价表!#REF!</definedName>
    <definedName name="采暖40412">[96]S1单价表!#REF!</definedName>
    <definedName name="采暖40421">[96]S1单价表!#REF!</definedName>
    <definedName name="采暖40422">[96]S1单价表!#REF!</definedName>
    <definedName name="采暖40431">[96]S1单价表!#REF!</definedName>
    <definedName name="采暖40432">[96]S1单价表!#REF!</definedName>
    <definedName name="采暖40441">[96]S1单价表!#REF!</definedName>
    <definedName name="采暖40442">[96]S1单价表!#REF!</definedName>
    <definedName name="采暖40451">[96]S1单价表!#REF!</definedName>
    <definedName name="采暖40452">[96]S1单价表!#REF!</definedName>
    <definedName name="采暖40461">[96]S1单价表!#REF!</definedName>
    <definedName name="采暖40462">[96]S1单价表!#REF!</definedName>
    <definedName name="采暖40471">[96]S1单价表!#REF!</definedName>
    <definedName name="采暖40472">[96]S1单价表!#REF!</definedName>
    <definedName name="采暖40481">[96]S1单价表!#REF!</definedName>
    <definedName name="采暖40482">[96]S1单价表!#REF!</definedName>
    <definedName name="采暖40491">[96]S1单价表!#REF!</definedName>
    <definedName name="采暖40492">[96]S1单价表!#REF!</definedName>
    <definedName name="采暖40501">[96]S1单价表!#REF!</definedName>
    <definedName name="采暖40502">[96]S1单价表!#REF!</definedName>
    <definedName name="采暖40511">[96]S1单价表!#REF!</definedName>
    <definedName name="采暖40512">[96]S1单价表!#REF!</definedName>
    <definedName name="采暖40521">[96]S1单价表!#REF!</definedName>
    <definedName name="采暖40522">[96]S1单价表!#REF!</definedName>
    <definedName name="采暖40531">[96]S1单价表!#REF!</definedName>
    <definedName name="采暖40532">[96]S1单价表!#REF!</definedName>
    <definedName name="采暖40541">[96]S1单价表!#REF!</definedName>
    <definedName name="采暖40542">[96]S1单价表!#REF!</definedName>
    <definedName name="采暖40551">[96]S1单价表!#REF!</definedName>
    <definedName name="采暖40552">[96]S1单价表!#REF!</definedName>
    <definedName name="采暖40561">[96]S1单价表!#REF!</definedName>
    <definedName name="采暖40562">[96]S1单价表!#REF!</definedName>
    <definedName name="采暖40571">[96]S1单价表!#REF!</definedName>
    <definedName name="采暖40572">[96]S1单价表!#REF!</definedName>
    <definedName name="采暖40581">[96]S1单价表!#REF!</definedName>
    <definedName name="采暖40582">[96]S1单价表!#REF!</definedName>
    <definedName name="采暖40591">[96]S1单价表!#REF!</definedName>
    <definedName name="采暖40592">[96]S1单价表!#REF!</definedName>
    <definedName name="采暖40601">[96]S1单价表!#REF!</definedName>
    <definedName name="采暖40602">[96]S1单价表!#REF!</definedName>
    <definedName name="采暖40611">[96]S1单价表!#REF!</definedName>
    <definedName name="采暖40612">[96]S1单价表!#REF!</definedName>
    <definedName name="采暖40621">[96]S1单价表!#REF!</definedName>
    <definedName name="采暖40622">[96]S1单价表!#REF!</definedName>
    <definedName name="采暖40631">[96]S1单价表!#REF!</definedName>
    <definedName name="采暖40632">[96]S1单价表!#REF!</definedName>
    <definedName name="采暖N0011">[96]S1单价表!#REF!</definedName>
    <definedName name="采暖N0012">[96]S1单价表!#REF!</definedName>
    <definedName name="采暖N0021">[96]S1单价表!#REF!</definedName>
    <definedName name="采暖N0022">[96]S1单价表!#REF!</definedName>
    <definedName name="采暖N0031">[96]S1单价表!#REF!</definedName>
    <definedName name="采暖N0032">[96]S1单价表!#REF!</definedName>
    <definedName name="采暖N0041">[96]S1单价表!#REF!</definedName>
    <definedName name="采暖N0042">[96]S1单价表!#REF!</definedName>
    <definedName name="采暖N0051">[96]S1单价表!#REF!</definedName>
    <definedName name="采暖N0052">[96]S1单价表!#REF!</definedName>
    <definedName name="采暖N0061">[96]S1单价表!#REF!</definedName>
    <definedName name="采暖N0062">[96]S1单价表!#REF!</definedName>
    <definedName name="采暖N0071">[96]S1单价表!#REF!</definedName>
    <definedName name="采暖N0072">[96]S1单价表!#REF!</definedName>
    <definedName name="采暖N0081">[96]S1单价表!#REF!</definedName>
    <definedName name="采暖N0082">[96]S1单价表!#REF!</definedName>
    <definedName name="采暖N0091">[96]S1单价表!#REF!</definedName>
    <definedName name="采暖N0092">[96]S1单价表!#REF!</definedName>
    <definedName name="采暖N0101">[96]S1单价表!#REF!</definedName>
    <definedName name="采暖N0102">[96]S1单价表!#REF!</definedName>
    <definedName name="采暖N0111">[96]S1单价表!#REF!</definedName>
    <definedName name="采暖N0112">[96]S1单价表!#REF!</definedName>
    <definedName name="采暖N0121">[96]S1单价表!#REF!</definedName>
    <definedName name="采暖N0122">[96]S1单价表!#REF!</definedName>
    <definedName name="采暖N0131">[96]S1单价表!#REF!</definedName>
    <definedName name="采暖N0132">[96]S1单价表!#REF!</definedName>
    <definedName name="采暖N0141">[96]S1单价表!#REF!</definedName>
    <definedName name="采暖N0142">[96]S1单价表!#REF!</definedName>
    <definedName name="采暖N0151">[96]S1单价表!#REF!</definedName>
    <definedName name="采暖N0152">[96]S1单价表!#REF!</definedName>
    <definedName name="采暖N0161">[96]S1单价表!#REF!</definedName>
    <definedName name="采暖N0162">[96]S1单价表!#REF!</definedName>
    <definedName name="采暖N0171">[96]S1单价表!#REF!</definedName>
    <definedName name="采暖N0172">[96]S1单价表!#REF!</definedName>
    <definedName name="采暖N0181">[96]S1单价表!#REF!</definedName>
    <definedName name="采暖N0182">[96]S1单价表!#REF!</definedName>
    <definedName name="采暖N0191">[96]S1单价表!#REF!</definedName>
    <definedName name="采暖N0192">[96]S1单价表!#REF!</definedName>
    <definedName name="采暖N0201">[96]S1单价表!#REF!</definedName>
    <definedName name="采暖N0202">[96]S1单价表!#REF!</definedName>
    <definedName name="采暖N0211">[96]S1单价表!#REF!</definedName>
    <definedName name="采暖N0212">[96]S1单价表!#REF!</definedName>
    <definedName name="采暖N0221">[96]S1单价表!#REF!</definedName>
    <definedName name="采暖N0222">[96]S1单价表!#REF!</definedName>
    <definedName name="采暖N0231">[96]S1单价表!#REF!</definedName>
    <definedName name="采暖N0232">[96]S1单价表!#REF!</definedName>
    <definedName name="采暖N0241">[96]S1单价表!#REF!</definedName>
    <definedName name="采暖N0242">[96]S1单价表!#REF!</definedName>
    <definedName name="采暖N0251">[96]S1单价表!#REF!</definedName>
    <definedName name="采暖N0252">[96]S1单价表!#REF!</definedName>
    <definedName name="采暖N0261">[96]S1单价表!#REF!</definedName>
    <definedName name="采暖N0262">[96]S1单价表!#REF!</definedName>
    <definedName name="采暖N0271">[96]S1单价表!#REF!</definedName>
    <definedName name="采暖N0272">[96]S1单价表!#REF!</definedName>
    <definedName name="采暖N0281">[96]S1单价表!#REF!</definedName>
    <definedName name="采暖N0282">[96]S1单价表!#REF!</definedName>
    <definedName name="采暖N0291">[96]S1单价表!#REF!</definedName>
    <definedName name="采暖N0292">[96]S1单价表!#REF!</definedName>
    <definedName name="采暖N0301">[96]S1单价表!#REF!</definedName>
    <definedName name="采暖N0302">[96]S1单价表!#REF!</definedName>
    <definedName name="采暖N0311">[96]S1单价表!#REF!</definedName>
    <definedName name="采暖N0312">[96]S1单价表!#REF!</definedName>
    <definedName name="采暖N0321">[96]S1单价表!#REF!</definedName>
    <definedName name="采暖N0322">[96]S1单价表!#REF!</definedName>
    <definedName name="采暖N0331">[96]S1单价表!#REF!</definedName>
    <definedName name="采暖N0332">[96]S1单价表!#REF!</definedName>
    <definedName name="采暖N0341">[96]S1单价表!#REF!</definedName>
    <definedName name="采暖N0342">[96]S1单价表!#REF!</definedName>
    <definedName name="采暖N0351">[96]S1单价表!#REF!</definedName>
    <definedName name="采暖N0352">[96]S1单价表!#REF!</definedName>
    <definedName name="采暖N0361">[96]S1单价表!#REF!</definedName>
    <definedName name="采暖N0362">[96]S1单价表!#REF!</definedName>
    <definedName name="采暖N0371">[96]S1单价表!#REF!</definedName>
    <definedName name="采暖N0372">[96]S1单价表!#REF!</definedName>
    <definedName name="采暖N0381">[96]S1单价表!#REF!</definedName>
    <definedName name="采暖N0382">[96]S1单价表!#REF!</definedName>
    <definedName name="采暖N0391">[96]S1单价表!#REF!</definedName>
    <definedName name="采暖N0392">[96]S1单价表!#REF!</definedName>
    <definedName name="采暖N0401">[96]S1单价表!#REF!</definedName>
    <definedName name="采暖N0402">[96]S1单价表!#REF!</definedName>
    <definedName name="采暖N0411">[96]S1单价表!#REF!</definedName>
    <definedName name="采暖N0412">[96]S1单价表!#REF!</definedName>
    <definedName name="采暖N0421">[96]S1单价表!#REF!</definedName>
    <definedName name="采暖N0422">[96]S1单价表!#REF!</definedName>
    <definedName name="采暖N0431">[96]S1单价表!#REF!</definedName>
    <definedName name="采暖N0432">[96]S1单价表!#REF!</definedName>
    <definedName name="采暖N0441">[96]S1单价表!#REF!</definedName>
    <definedName name="采暖N0442">[96]S1单价表!#REF!</definedName>
    <definedName name="采暖N0451">[96]S1单价表!#REF!</definedName>
    <definedName name="采暖N0452">[96]S1单价表!#REF!</definedName>
    <definedName name="采暖N0461">[96]S1单价表!#REF!</definedName>
    <definedName name="采暖N0462">[96]S1单价表!#REF!</definedName>
    <definedName name="采暖N0471">[96]S1单价表!#REF!</definedName>
    <definedName name="采暖N0472">[96]S1单价表!#REF!</definedName>
    <definedName name="采暖N0481">[96]S1单价表!#REF!</definedName>
    <definedName name="采暖N0482">[96]S1单价表!#REF!</definedName>
    <definedName name="采暖N0491">[96]S1单价表!#REF!</definedName>
    <definedName name="采暖N0492">[96]S1单价表!#REF!</definedName>
    <definedName name="层高">'[80]#REF!'!$C$2</definedName>
    <definedName name="產品編號">[97]明細表!$AA$967:$AA$967</definedName>
    <definedName name="成本">[98]改加胶玻璃、室外栏杆!$D$8</definedName>
    <definedName name="成品保护单价">'[50]#REF!'!$H$4</definedName>
    <definedName name="承台含桩长">'[99]#REF!'!$X$3</definedName>
    <definedName name="次料库">AK+#REF!</definedName>
    <definedName name="粗糙索引">'[80]#REF!'!$X$3</definedName>
    <definedName name="单">[100]資料庫!$B$5:$H$1621</definedName>
    <definedName name="单边工作面宽">'[99]#REF!'!$U$3</definedName>
    <definedName name="单价">#REF!</definedName>
    <definedName name="单价表">'[101]#REF!'!$D$1542</definedName>
    <definedName name="单开地弹门五金单价">'[1]表4 五金配置表'!$I$58</definedName>
    <definedName name="单开门五金单价">'[1]表4 五金配置表'!$I$46</definedName>
    <definedName name="单位">'[103]#REF!'!#REF!</definedName>
    <definedName name="单位含量">IF('[104]1'!D1=0,,VLOOKUP('[104]1'!IQ1,INDIRECT("'"&amp;'[104]1'!$G$4&amp;"'!$B$1:$J$32"),8,FALSE))</definedName>
    <definedName name="单位名称">IF('[95]#REF!'!L1=0,,VLOOKUP('[95]#REF!'!IU1,INDIRECT("'"&amp;'[95]#REF!'!$H$2&amp;"'!$B$1:$J$32"),3,FALSE))</definedName>
    <definedName name="德国">'[105]#REF!'!$D$1542</definedName>
    <definedName name="的">#REF!</definedName>
    <definedName name="的的">#REF!</definedName>
    <definedName name="地">'[50]#REF!'!$B$1:$W$72</definedName>
    <definedName name="地弹门边框">'[1]表2 扣减系数表'!$D$52</definedName>
    <definedName name="地弹门大横扇">'[1]表2 扣减系数表'!$D$57</definedName>
    <definedName name="地弹门横梁">'[1]表2 扣减系数表'!$D$53</definedName>
    <definedName name="地弹门离地差">'[1]表2 扣减系数表'!$D$58</definedName>
    <definedName name="地弹门人工费">'[1]表5 取费表'!$B$11</definedName>
    <definedName name="地弹门竖门扇">'[1]表2 扣减系数表'!$D$55</definedName>
    <definedName name="地弹门小横扇">'[1]表2 扣减系数表'!$D$56</definedName>
    <definedName name="地弹门中横">'[1]表2 扣减系数表'!$D$54</definedName>
    <definedName name="地方">#REF!</definedName>
    <definedName name="地方方法感">#REF!</definedName>
    <definedName name="地坪厚度">'[99]#REF!'!$K$2</definedName>
    <definedName name="地震烈度">'[80]#REF!'!$M$10</definedName>
    <definedName name="地址">[106]資料庫!$B$5:$H$1859</definedName>
    <definedName name="电１０１">#REF!</definedName>
    <definedName name="电101A">#REF!</definedName>
    <definedName name="电气1011">#REF!</definedName>
    <definedName name="电气1012">#REF!</definedName>
    <definedName name="电气1021">#REF!</definedName>
    <definedName name="电气1022">#REF!</definedName>
    <definedName name="电气1031">#REF!</definedName>
    <definedName name="电气1032">#REF!</definedName>
    <definedName name="电气1041">#REF!</definedName>
    <definedName name="电气1042">#REF!</definedName>
    <definedName name="电气1051">#REF!</definedName>
    <definedName name="电气1052">#REF!</definedName>
    <definedName name="电气1061">#REF!</definedName>
    <definedName name="电气1062">#REF!</definedName>
    <definedName name="电气2011">#REF!</definedName>
    <definedName name="电气2012">#REF!</definedName>
    <definedName name="电气2021">#REF!</definedName>
    <definedName name="电气2022">#REF!</definedName>
    <definedName name="电气2031">#REF!</definedName>
    <definedName name="电气2032">#REF!</definedName>
    <definedName name="电气2041">#REF!</definedName>
    <definedName name="电气2042">#REF!</definedName>
    <definedName name="电气2051">#REF!</definedName>
    <definedName name="电气2052">#REF!</definedName>
    <definedName name="电气2061">#REF!</definedName>
    <definedName name="电气2062">#REF!</definedName>
    <definedName name="电气2071">#REF!</definedName>
    <definedName name="电气2072">#REF!</definedName>
    <definedName name="电气2081">#REF!</definedName>
    <definedName name="电气2082">#REF!</definedName>
    <definedName name="电气2091">#REF!</definedName>
    <definedName name="电气2092">#REF!</definedName>
    <definedName name="电气2101">#REF!</definedName>
    <definedName name="电气2102">#REF!</definedName>
    <definedName name="电气2111">#REF!</definedName>
    <definedName name="电气2112">#REF!</definedName>
    <definedName name="电气2121">#REF!</definedName>
    <definedName name="电气2122">#REF!</definedName>
    <definedName name="电气2131">#REF!</definedName>
    <definedName name="电气2132">#REF!</definedName>
    <definedName name="电气2141">#REF!</definedName>
    <definedName name="电气2142">#REF!</definedName>
    <definedName name="电气2151">#REF!</definedName>
    <definedName name="电气2152">#REF!</definedName>
    <definedName name="电气2161">#REF!</definedName>
    <definedName name="电气2162">#REF!</definedName>
    <definedName name="电气2171">#REF!</definedName>
    <definedName name="电气2172">#REF!</definedName>
    <definedName name="电气2181">#REF!</definedName>
    <definedName name="电气2182">#REF!</definedName>
    <definedName name="电气2191">#REF!</definedName>
    <definedName name="电气2192">#REF!</definedName>
    <definedName name="电气2201">#REF!</definedName>
    <definedName name="电气2202">#REF!</definedName>
    <definedName name="电气2211">#REF!</definedName>
    <definedName name="电气2212">#REF!</definedName>
    <definedName name="电气2221">#REF!</definedName>
    <definedName name="电气2222">#REF!</definedName>
    <definedName name="电气2231">#REF!</definedName>
    <definedName name="电气2232">#REF!</definedName>
    <definedName name="电气2241">#REF!</definedName>
    <definedName name="电气2242">#REF!</definedName>
    <definedName name="电气2251">#REF!</definedName>
    <definedName name="电气2252">#REF!</definedName>
    <definedName name="电气2261">#REF!</definedName>
    <definedName name="电气2262">#REF!</definedName>
    <definedName name="电气2271">#REF!</definedName>
    <definedName name="电气2272">#REF!</definedName>
    <definedName name="电气2281">#REF!</definedName>
    <definedName name="电气2282">#REF!</definedName>
    <definedName name="电气2291">#REF!</definedName>
    <definedName name="电气2292">#REF!</definedName>
    <definedName name="电气2301">#REF!</definedName>
    <definedName name="电气2302">#REF!</definedName>
    <definedName name="电气2311">#REF!</definedName>
    <definedName name="电气2312">#REF!</definedName>
    <definedName name="电气2321">#REF!</definedName>
    <definedName name="电气2322">#REF!</definedName>
    <definedName name="电气2331">#REF!</definedName>
    <definedName name="电气2332">#REF!</definedName>
    <definedName name="电气2341">#REF!</definedName>
    <definedName name="电气2342">#REF!</definedName>
    <definedName name="电气2351">#REF!</definedName>
    <definedName name="电气2352">#REF!</definedName>
    <definedName name="电气2361">#REF!</definedName>
    <definedName name="电气2362">#REF!</definedName>
    <definedName name="电气2371">#REF!</definedName>
    <definedName name="电气2372">#REF!</definedName>
    <definedName name="电气2381">#REF!</definedName>
    <definedName name="电气2382">#REF!</definedName>
    <definedName name="电气2391">#REF!</definedName>
    <definedName name="电气2392">#REF!</definedName>
    <definedName name="电气2401">#REF!</definedName>
    <definedName name="电气2402">#REF!</definedName>
    <definedName name="电气3011">#REF!</definedName>
    <definedName name="电气3012">#REF!</definedName>
    <definedName name="电气3021">#REF!</definedName>
    <definedName name="电气3022">#REF!</definedName>
    <definedName name="电气3031">#REF!</definedName>
    <definedName name="电气3032">#REF!</definedName>
    <definedName name="电气3041">#REF!</definedName>
    <definedName name="电气3042">#REF!</definedName>
    <definedName name="电气3051">#REF!</definedName>
    <definedName name="电气3052">#REF!</definedName>
    <definedName name="电气3061">#REF!</definedName>
    <definedName name="电气3062">#REF!</definedName>
    <definedName name="电气3071">#REF!</definedName>
    <definedName name="电气3072">#REF!</definedName>
    <definedName name="电气3081">#REF!</definedName>
    <definedName name="电气3082">#REF!</definedName>
    <definedName name="电气3091">#REF!</definedName>
    <definedName name="电气3092">#REF!</definedName>
    <definedName name="电气3101">#REF!</definedName>
    <definedName name="电气3102">#REF!</definedName>
    <definedName name="电气3111">#REF!</definedName>
    <definedName name="电气3112">#REF!</definedName>
    <definedName name="电气3121">#REF!</definedName>
    <definedName name="电气3122">#REF!</definedName>
    <definedName name="电气3131">#REF!</definedName>
    <definedName name="电气3132">#REF!</definedName>
    <definedName name="电气3141">#REF!</definedName>
    <definedName name="电气3142">#REF!</definedName>
    <definedName name="电气3982">#REF!</definedName>
    <definedName name="电气4011">#REF!</definedName>
    <definedName name="电气4012">#REF!</definedName>
    <definedName name="电气4021">#REF!</definedName>
    <definedName name="电气4022">#REF!</definedName>
    <definedName name="电气4031">#REF!</definedName>
    <definedName name="电气4032">#REF!</definedName>
    <definedName name="电气4041">#REF!</definedName>
    <definedName name="电气4042">#REF!</definedName>
    <definedName name="电气4051">#REF!</definedName>
    <definedName name="电气4052">#REF!</definedName>
    <definedName name="电气4061">#REF!</definedName>
    <definedName name="电气4062">#REF!</definedName>
    <definedName name="电气4071">#REF!</definedName>
    <definedName name="电气4072">#REF!</definedName>
    <definedName name="电气4081">#REF!</definedName>
    <definedName name="电气4082">#REF!</definedName>
    <definedName name="电气4091">#REF!</definedName>
    <definedName name="电气4092">#REF!</definedName>
    <definedName name="电气4101">#REF!</definedName>
    <definedName name="电气4102">#REF!</definedName>
    <definedName name="电气4111">#REF!</definedName>
    <definedName name="电气4112">#REF!</definedName>
    <definedName name="电气4121">#REF!</definedName>
    <definedName name="电气4122">#REF!</definedName>
    <definedName name="电气4131">#REF!</definedName>
    <definedName name="电气4132">#REF!</definedName>
    <definedName name="电气4141">#REF!</definedName>
    <definedName name="电气4142">#REF!</definedName>
    <definedName name="电气4151">#REF!</definedName>
    <definedName name="电气4152">#REF!</definedName>
    <definedName name="电气4161">#REF!</definedName>
    <definedName name="电气4162">#REF!</definedName>
    <definedName name="电气4171">#REF!</definedName>
    <definedName name="电气4172">#REF!</definedName>
    <definedName name="电气4181">#REF!</definedName>
    <definedName name="电气4182">#REF!</definedName>
    <definedName name="电气4191">#REF!</definedName>
    <definedName name="电气4192">#REF!</definedName>
    <definedName name="电气4201">#REF!</definedName>
    <definedName name="电气4202">#REF!</definedName>
    <definedName name="电气4211">#REF!</definedName>
    <definedName name="电气4212">#REF!</definedName>
    <definedName name="电气4221">#REF!</definedName>
    <definedName name="电气4222">#REF!</definedName>
    <definedName name="电气4231">#REF!</definedName>
    <definedName name="电气4232">#REF!</definedName>
    <definedName name="电气4241">#REF!</definedName>
    <definedName name="电气4242">#REF!</definedName>
    <definedName name="电气4251">#REF!</definedName>
    <definedName name="电气4252">#REF!</definedName>
    <definedName name="电气4261">#REF!</definedName>
    <definedName name="电气4262">#REF!</definedName>
    <definedName name="电气4271">#REF!</definedName>
    <definedName name="电气4272">#REF!</definedName>
    <definedName name="电气4281">#REF!</definedName>
    <definedName name="电气4282">#REF!</definedName>
    <definedName name="电气4291">#REF!</definedName>
    <definedName name="电气4292">#REF!</definedName>
    <definedName name="电气4301">#REF!</definedName>
    <definedName name="电气4302">#REF!</definedName>
    <definedName name="电气4311">#REF!</definedName>
    <definedName name="电气4312">#REF!</definedName>
    <definedName name="电气4321">#REF!</definedName>
    <definedName name="电气4322">#REF!</definedName>
    <definedName name="电气4331">#REF!</definedName>
    <definedName name="电气4332">#REF!</definedName>
    <definedName name="电气4341">#REF!</definedName>
    <definedName name="电气4342">#REF!</definedName>
    <definedName name="电气4351">#REF!</definedName>
    <definedName name="电气4352">#REF!</definedName>
    <definedName name="电气4361">#REF!</definedName>
    <definedName name="电气4362">#REF!</definedName>
    <definedName name="电气4371">#REF!</definedName>
    <definedName name="电气4372">#REF!</definedName>
    <definedName name="电气4381">#REF!</definedName>
    <definedName name="电气4382">#REF!</definedName>
    <definedName name="电气4391">#REF!</definedName>
    <definedName name="电气4392">#REF!</definedName>
    <definedName name="电气4401">#REF!</definedName>
    <definedName name="电气4402">#REF!</definedName>
    <definedName name="电气4411">#REF!</definedName>
    <definedName name="电气4412">#REF!</definedName>
    <definedName name="电气5011">#REF!</definedName>
    <definedName name="电气5012">#REF!</definedName>
    <definedName name="电气5021">#REF!</definedName>
    <definedName name="电气5022">#REF!</definedName>
    <definedName name="电气5031">#REF!</definedName>
    <definedName name="电气5032">#REF!</definedName>
    <definedName name="电气5041">#REF!</definedName>
    <definedName name="电气5042">#REF!</definedName>
    <definedName name="电气5051">#REF!</definedName>
    <definedName name="电气5052">#REF!</definedName>
    <definedName name="电气5061">#REF!</definedName>
    <definedName name="电气5062">#REF!</definedName>
    <definedName name="电气5071">#REF!</definedName>
    <definedName name="电气5072">#REF!</definedName>
    <definedName name="电气5081">#REF!</definedName>
    <definedName name="电气5082">#REF!</definedName>
    <definedName name="电气5091">#REF!</definedName>
    <definedName name="电气5092">#REF!</definedName>
    <definedName name="电气5101">#REF!</definedName>
    <definedName name="电气5102">#REF!</definedName>
    <definedName name="电气5111">#REF!</definedName>
    <definedName name="电气5112">#REF!</definedName>
    <definedName name="电气5121">#REF!</definedName>
    <definedName name="电气5122">#REF!</definedName>
    <definedName name="电气5131">#REF!</definedName>
    <definedName name="电气5132">#REF!</definedName>
    <definedName name="电气5141">#REF!</definedName>
    <definedName name="电气5142">#REF!</definedName>
    <definedName name="电气5151">#REF!</definedName>
    <definedName name="电气5152">#REF!</definedName>
    <definedName name="电气5161">#REF!</definedName>
    <definedName name="电气5162">#REF!</definedName>
    <definedName name="电气5171">#REF!</definedName>
    <definedName name="电气5172">#REF!</definedName>
    <definedName name="电气5181">#REF!</definedName>
    <definedName name="电气5182">#REF!</definedName>
    <definedName name="电气5191">#REF!</definedName>
    <definedName name="电气5192">#REF!</definedName>
    <definedName name="电气5201">#REF!</definedName>
    <definedName name="电气5202">#REF!</definedName>
    <definedName name="电气5211">#REF!</definedName>
    <definedName name="电气5212">#REF!</definedName>
    <definedName name="电气5221">#REF!</definedName>
    <definedName name="电气5222">#REF!</definedName>
    <definedName name="电气5231">#REF!</definedName>
    <definedName name="电气5232">#REF!</definedName>
    <definedName name="电气5241">#REF!</definedName>
    <definedName name="电气5242">#REF!</definedName>
    <definedName name="电气5251">#REF!</definedName>
    <definedName name="电气5252">#REF!</definedName>
    <definedName name="电气5261">#REF!</definedName>
    <definedName name="电气5262">#REF!</definedName>
    <definedName name="电气5271">#REF!</definedName>
    <definedName name="电气5272">#REF!</definedName>
    <definedName name="电气5281">#REF!</definedName>
    <definedName name="电气5282">#REF!</definedName>
    <definedName name="电气5291">#REF!</definedName>
    <definedName name="电气5292">#REF!</definedName>
    <definedName name="电气5301">#REF!</definedName>
    <definedName name="电气5302">#REF!</definedName>
    <definedName name="电气5311">#REF!</definedName>
    <definedName name="电气5312">#REF!</definedName>
    <definedName name="电气5321">#REF!</definedName>
    <definedName name="电气5322">#REF!</definedName>
    <definedName name="电气5331">#REF!</definedName>
    <definedName name="电气5332">#REF!</definedName>
    <definedName name="电气5341">#REF!</definedName>
    <definedName name="电气5342">#REF!</definedName>
    <definedName name="电气5351">#REF!</definedName>
    <definedName name="电气5352">#REF!</definedName>
    <definedName name="电气5361">#REF!</definedName>
    <definedName name="电气5362">#REF!</definedName>
    <definedName name="电气5371">#REF!</definedName>
    <definedName name="电气5372">#REF!</definedName>
    <definedName name="电气5381">#REF!</definedName>
    <definedName name="电气5382">#REF!</definedName>
    <definedName name="电气5391">#REF!</definedName>
    <definedName name="电气5392">#REF!</definedName>
    <definedName name="电气5401">#REF!</definedName>
    <definedName name="电气5402">#REF!</definedName>
    <definedName name="电气5411">#REF!</definedName>
    <definedName name="电气5412">#REF!</definedName>
    <definedName name="电气5421">#REF!</definedName>
    <definedName name="电气5422">#REF!</definedName>
    <definedName name="电气5431">#REF!</definedName>
    <definedName name="电气5432">#REF!</definedName>
    <definedName name="电气5441">#REF!</definedName>
    <definedName name="电气5442">#REF!</definedName>
    <definedName name="电气5451">#REF!</definedName>
    <definedName name="电气5452">#REF!</definedName>
    <definedName name="电气5461">#REF!</definedName>
    <definedName name="电气5462">#REF!</definedName>
    <definedName name="电气5471">#REF!</definedName>
    <definedName name="电气5472">#REF!</definedName>
    <definedName name="电气5481">#REF!</definedName>
    <definedName name="电气5482">#REF!</definedName>
    <definedName name="电气5491">#REF!</definedName>
    <definedName name="电气5492">#REF!</definedName>
    <definedName name="电气5501">#REF!</definedName>
    <definedName name="电气5502">#REF!</definedName>
    <definedName name="电气5511">#REF!</definedName>
    <definedName name="电气5512">#REF!</definedName>
    <definedName name="电气5521">#REF!</definedName>
    <definedName name="电气5522">#REF!</definedName>
    <definedName name="电气5531">#REF!</definedName>
    <definedName name="电气5532">#REF!</definedName>
    <definedName name="电气5541">#REF!</definedName>
    <definedName name="电气5542">#REF!</definedName>
    <definedName name="电气5551">#REF!</definedName>
    <definedName name="电气5552">#REF!</definedName>
    <definedName name="电气5561">#REF!</definedName>
    <definedName name="电气5562">#REF!</definedName>
    <definedName name="电气5571">#REF!</definedName>
    <definedName name="电气5572">#REF!</definedName>
    <definedName name="电气5581">#REF!</definedName>
    <definedName name="电气5582">#REF!</definedName>
    <definedName name="电气5591">#REF!</definedName>
    <definedName name="电气5592">#REF!</definedName>
    <definedName name="电气5601">#REF!</definedName>
    <definedName name="电气5602">#REF!</definedName>
    <definedName name="电气5611">#REF!</definedName>
    <definedName name="电气5612">#REF!</definedName>
    <definedName name="电气5621">#REF!</definedName>
    <definedName name="电气5622">#REF!</definedName>
    <definedName name="电气5631">#REF!</definedName>
    <definedName name="电气5632">#REF!</definedName>
    <definedName name="电气5641">#REF!</definedName>
    <definedName name="电气5642">#REF!</definedName>
    <definedName name="电气5651">#REF!</definedName>
    <definedName name="电气5652">#REF!</definedName>
    <definedName name="电气5661">#REF!</definedName>
    <definedName name="电气5662">#REF!</definedName>
    <definedName name="电气5671">#REF!</definedName>
    <definedName name="电气5672">#REF!</definedName>
    <definedName name="电气5681">#REF!</definedName>
    <definedName name="电气5682">#REF!</definedName>
    <definedName name="电气5691">#REF!</definedName>
    <definedName name="电气5692">#REF!</definedName>
    <definedName name="电气5701">#REF!</definedName>
    <definedName name="电气5702">#REF!</definedName>
    <definedName name="电气5711">#REF!</definedName>
    <definedName name="电气5712">#REF!</definedName>
    <definedName name="电气5721">#REF!</definedName>
    <definedName name="电气5722">#REF!</definedName>
    <definedName name="电气5731">#REF!</definedName>
    <definedName name="电气5732">#REF!</definedName>
    <definedName name="电气5741">#REF!</definedName>
    <definedName name="电气5742">#REF!</definedName>
    <definedName name="电气5751">#REF!</definedName>
    <definedName name="电气5752">#REF!</definedName>
    <definedName name="电气5761">#REF!</definedName>
    <definedName name="电气5762">#REF!</definedName>
    <definedName name="电气5771">#REF!</definedName>
    <definedName name="电气5772">#REF!</definedName>
    <definedName name="电气5781">#REF!</definedName>
    <definedName name="电气5782">#REF!</definedName>
    <definedName name="电气5791">#REF!</definedName>
    <definedName name="电气5792">#REF!</definedName>
    <definedName name="电气5801">#REF!</definedName>
    <definedName name="电气5802">#REF!</definedName>
    <definedName name="电气6011">#REF!</definedName>
    <definedName name="电气6012">#REF!</definedName>
    <definedName name="电气6021">#REF!</definedName>
    <definedName name="电气6022">#REF!</definedName>
    <definedName name="电气6031">#REF!</definedName>
    <definedName name="电气6032">#REF!</definedName>
    <definedName name="电气6041">#REF!</definedName>
    <definedName name="电气6042">#REF!</definedName>
    <definedName name="电气6051">#REF!</definedName>
    <definedName name="电气6052">#REF!</definedName>
    <definedName name="电气6061">#REF!</definedName>
    <definedName name="电气6062">#REF!</definedName>
    <definedName name="电气6071">#REF!</definedName>
    <definedName name="电气6072">#REF!</definedName>
    <definedName name="电气6081">#REF!</definedName>
    <definedName name="电气6082">#REF!</definedName>
    <definedName name="电气6091">#REF!</definedName>
    <definedName name="电气6092">#REF!</definedName>
    <definedName name="电气6101">#REF!</definedName>
    <definedName name="电气6102">#REF!</definedName>
    <definedName name="电气6111">#REF!</definedName>
    <definedName name="电气6112">#REF!</definedName>
    <definedName name="电气6121">#REF!</definedName>
    <definedName name="电气6122">#REF!</definedName>
    <definedName name="电气6131">#REF!</definedName>
    <definedName name="电气6132">#REF!</definedName>
    <definedName name="电气6141">#REF!</definedName>
    <definedName name="电气6142">#REF!</definedName>
    <definedName name="电气6151">#REF!</definedName>
    <definedName name="电气6152">#REF!</definedName>
    <definedName name="电气6161">#REF!</definedName>
    <definedName name="电气6162">#REF!</definedName>
    <definedName name="电气6171">#REF!</definedName>
    <definedName name="电气6172">#REF!</definedName>
    <definedName name="电气6181">#REF!</definedName>
    <definedName name="电气6182">#REF!</definedName>
    <definedName name="电气6191">#REF!</definedName>
    <definedName name="电气6192">#REF!</definedName>
    <definedName name="电气6201">#REF!</definedName>
    <definedName name="电气6202">#REF!</definedName>
    <definedName name="电气6211">#REF!</definedName>
    <definedName name="电气6212">#REF!</definedName>
    <definedName name="电气6221">#REF!</definedName>
    <definedName name="电气6222">#REF!</definedName>
    <definedName name="电气6231">#REF!</definedName>
    <definedName name="电气6232">#REF!</definedName>
    <definedName name="电气6241">#REF!</definedName>
    <definedName name="电气6242">#REF!</definedName>
    <definedName name="电气6251">#REF!</definedName>
    <definedName name="电气6252">#REF!</definedName>
    <definedName name="电气6261">#REF!</definedName>
    <definedName name="电气6262">#REF!</definedName>
    <definedName name="电气7011">#REF!</definedName>
    <definedName name="电气7012">#REF!</definedName>
    <definedName name="电气7021">#REF!</definedName>
    <definedName name="电气7022">#REF!</definedName>
    <definedName name="电气7031">#REF!</definedName>
    <definedName name="电气7032">#REF!</definedName>
    <definedName name="电气7041">#REF!</definedName>
    <definedName name="电气7042">#REF!</definedName>
    <definedName name="电气7051">#REF!</definedName>
    <definedName name="电气7052">#REF!</definedName>
    <definedName name="电气7061">#REF!</definedName>
    <definedName name="电气7062">#REF!</definedName>
    <definedName name="电气7071">#REF!</definedName>
    <definedName name="电气7072">#REF!</definedName>
    <definedName name="电气7081">#REF!</definedName>
    <definedName name="电气7082">#REF!</definedName>
    <definedName name="电气7091">#REF!</definedName>
    <definedName name="电气7092">#REF!</definedName>
    <definedName name="电气7101">#REF!</definedName>
    <definedName name="电气7102">#REF!</definedName>
    <definedName name="电气7111">#REF!</definedName>
    <definedName name="电气7112">#REF!</definedName>
    <definedName name="电气7121">#REF!</definedName>
    <definedName name="电气7122">#REF!</definedName>
    <definedName name="电气7131">#REF!</definedName>
    <definedName name="电气7132">#REF!</definedName>
    <definedName name="电气7141">#REF!</definedName>
    <definedName name="电气7142">#REF!</definedName>
    <definedName name="电气7151">#REF!</definedName>
    <definedName name="电气7152">#REF!</definedName>
    <definedName name="电气7161">#REF!</definedName>
    <definedName name="电气7162">#REF!</definedName>
    <definedName name="电气7222">#REF!</definedName>
    <definedName name="电气8011">#REF!</definedName>
    <definedName name="电气8012">#REF!</definedName>
    <definedName name="电气8021">#REF!</definedName>
    <definedName name="电气8022">#REF!</definedName>
    <definedName name="电气8031">#REF!</definedName>
    <definedName name="电气8032">#REF!</definedName>
    <definedName name="电气8041">#REF!</definedName>
    <definedName name="电气8042">#REF!</definedName>
    <definedName name="电器">#REF!</definedName>
    <definedName name="垫层单边突出宽">'[99]#REF!'!$O$3</definedName>
    <definedName name="垫层厚">'[99]#REF!'!$G$3</definedName>
    <definedName name="垫层厚度">'[99]#REF!'!$J$3</definedName>
    <definedName name="垫层突出单边宽">'[99]#REF!'!$K$3</definedName>
    <definedName name="吊筋角度">[107]内围地梁钢筋说明!$C$22</definedName>
    <definedName name="断桥铝型材单价">'[1]表5 取费表'!$E$2</definedName>
    <definedName name="二">'[60]投标材料清单 '!$B$6:$G$13</definedName>
    <definedName name="发货单元">[108]資料庫!$B$5:$H$1555</definedName>
    <definedName name="防火锁">'[50]#REF!'!$F$10</definedName>
    <definedName name="房间名称">OFFSET([109]CD!$O$1,1,,COUNTA([109]CD!$O$1:$O$65536)-0,)</definedName>
    <definedName name="放坡">'[99]#REF!'!$E$3</definedName>
    <definedName name="放坡系数1">'[99]#REF!'!#REF!</definedName>
    <definedName name="放坡系数2">'[99]#REF!'!#REF!</definedName>
    <definedName name="放坡系数A">'[99]#REF!'!#REF!</definedName>
    <definedName name="费率">[110]材料单价!$D$4</definedName>
    <definedName name="分部">'[20]#REF!'!#REF!</definedName>
    <definedName name="分部分项公里">'[20]#REF!'!#REF!</definedName>
    <definedName name="分项工程">[111]单位库!$C$1:$C$65536</definedName>
    <definedName name="辅材费">VLOOKUP('[104]1'!IV65512,[104]清单!E65515:IR65526,9,FALSE)</definedName>
    <definedName name="附加赛">'[112]#REF!'!$D$1542</definedName>
    <definedName name="附框">'[1]表2 扣减系数表'!$D$10</definedName>
    <definedName name="附框损耗">'[1]表5 取费表'!$B$6</definedName>
    <definedName name="钢材单价">'[1]表5 取费表'!$B$12</definedName>
    <definedName name="钢筋1">[110]材料单价!$D$18</definedName>
    <definedName name="钢筋2">[110]材料单价!$D$19</definedName>
    <definedName name="钢筋3">[110]材料单价!$D$20</definedName>
    <definedName name="钢筋单价">[113]第一部分定价!#REF!</definedName>
    <definedName name="钢筋工">[110]材料单价!$D$22</definedName>
    <definedName name="钢筋弯钩长度">'[89]#REF!'!$L$3</definedName>
    <definedName name="钢丝网">[110]材料单价!$D$21</definedName>
    <definedName name="钢型材损耗">'[1]表5 取费表'!$B$13</definedName>
    <definedName name="高">'[114]#REF!'!$D$1542</definedName>
    <definedName name="高度变化系数">'[80]#REF!'!$N$32</definedName>
    <definedName name="格栅">'[1]表2 扣减系数表'!$D$68</definedName>
    <definedName name="给水10061">[96]S1单价表!#REF!</definedName>
    <definedName name="给水10062">[96]S1单价表!#REF!</definedName>
    <definedName name="给水10071">[96]S1单价表!#REF!</definedName>
    <definedName name="给水10072">[96]S1单价表!#REF!</definedName>
    <definedName name="给水10131">[96]S1单价表!#REF!</definedName>
    <definedName name="给水10132">[96]S1单价表!#REF!</definedName>
    <definedName name="给水10141">[96]S1单价表!#REF!</definedName>
    <definedName name="给水10142">[96]S1单价表!#REF!</definedName>
    <definedName name="给水10191">[96]S1单价表!#REF!</definedName>
    <definedName name="给水10192">[96]S1单价表!#REF!</definedName>
    <definedName name="给水11051">[96]S1单价表!#REF!</definedName>
    <definedName name="给水11052">[96]S1单价表!#REF!</definedName>
    <definedName name="给水11061">[96]S1单价表!#REF!</definedName>
    <definedName name="给水11062">[96]S1单价表!#REF!</definedName>
    <definedName name="给水11071">[96]S1单价表!#REF!</definedName>
    <definedName name="给水11072">[96]S1单价表!#REF!</definedName>
    <definedName name="给水11081">[96]S1单价表!#REF!</definedName>
    <definedName name="给水11082">[96]S1单价表!#REF!</definedName>
    <definedName name="给水11091">[96]S1单价表!#REF!</definedName>
    <definedName name="给水11092">[96]S1单价表!#REF!</definedName>
    <definedName name="给水11101">[96]S1单价表!#REF!</definedName>
    <definedName name="给水11102">[96]S1单价表!#REF!</definedName>
    <definedName name="给水11111">[96]S1单价表!#REF!</definedName>
    <definedName name="给水11112">[96]S1单价表!#REF!</definedName>
    <definedName name="给水11121">[96]S1单价表!#REF!</definedName>
    <definedName name="给水11122">[96]S1单价表!#REF!</definedName>
    <definedName name="给水11131">[96]S1单价表!#REF!</definedName>
    <definedName name="给水11132">[96]S1单价表!#REF!</definedName>
    <definedName name="给水11141">[96]S1单价表!#REF!</definedName>
    <definedName name="给水11142">[96]S1单价表!#REF!</definedName>
    <definedName name="给水11151">[96]S1单价表!#REF!</definedName>
    <definedName name="给水11152">[96]S1单价表!#REF!</definedName>
    <definedName name="给水20042">[96]S1单价表!#REF!</definedName>
    <definedName name="工程编号">'[80]#REF!'!$S$2</definedName>
    <definedName name="工程量">EVALUATE(计算式)</definedName>
    <definedName name="工程量李">'[115]#REF!'!#REF!</definedName>
    <definedName name="工程名称">'[80]#REF!'!$R$1</definedName>
    <definedName name="工程内容">#REF!</definedName>
    <definedName name="工程主要材料计价表">'[116]#REF!'!$G$3</definedName>
    <definedName name="工作面单边宽">'[99]#REF!'!$O$3</definedName>
    <definedName name="供应单价">#REF!</definedName>
    <definedName name="估價單" hidden="1">{#N/A,#N/A,FALSE,"估價單  (3)"}</definedName>
    <definedName name="固定窗搭接">'[1]表2 扣减系数表'!$D$21</definedName>
    <definedName name="固定窗外框">'[1]表2 扣减系数表'!$D$17</definedName>
    <definedName name="固定窗中挺">'[1]表2 扣减系数表'!$D$18</definedName>
    <definedName name="规格">'[117]#REF!'!$G$3</definedName>
    <definedName name="哈哈">'[118]#REF!'!$D$1542</definedName>
    <definedName name="含">'[119]6'!$B$6:$G$8</definedName>
    <definedName name="含量">IF('[95]#REF!'!C1&lt;=MAX('[95]#REF!'!$A$31:$A$125),VLOOKUP('[95]#REF!'!IO1,'[95]#REF!'!$A$31:$J$125,9,FALSE),)</definedName>
    <definedName name="好">'[120]#REF!'!$D$1542</definedName>
    <definedName name="好地方">'[121]#REF!'!$D$1542</definedName>
    <definedName name="好了">'[61]1#量统计'!#REF!</definedName>
    <definedName name="呵呵">'[120]#REF!'!$D$1542</definedName>
    <definedName name="合计">IF([122]工程量!$B1="","",ROUND(SUMIF([122]工程量!$O$1:$O$65536,[122]工程量!$O2,[122]工程量!$K$1:$K$65536),2))</definedName>
    <definedName name="合页安装单价">'[50]#REF!'!$G$9</definedName>
    <definedName name="合页单价">'[50]#REF!'!$F$9</definedName>
    <definedName name="化学螺栓单价">'[1]表5 取费表'!#REF!</definedName>
    <definedName name="回填土单价">[113]第一部分定价!#REF!</definedName>
    <definedName name="基础名称">OFFSET([109]CD!$M$1,1,,COUNTA([109]CD!$M$1:$M$65536)-0,)</definedName>
    <definedName name="计量规则">#REF!</definedName>
    <definedName name="加气砼">[110]材料单价!$D$23</definedName>
    <definedName name="加气砼工">[110]材料单价!$D$24</definedName>
    <definedName name="夹胶玻璃0.76">'[1]表5 取费表'!#REF!</definedName>
    <definedName name="夹胶玻璃单价1.14">'[1]表5 取费表'!#REF!</definedName>
    <definedName name="甲门单价">'[50]#REF!'!$F$4</definedName>
    <definedName name="建筑面积">'[123]#REF!'!$I$1</definedName>
    <definedName name="角铝">'[1]表2 扣减系数表'!$D$69</definedName>
    <definedName name="节能附框单价">'[1]表5 取费表'!$B$7</definedName>
    <definedName name="节能附框单价1">'[1]表5 取费表'!$B$17</definedName>
    <definedName name="节能附框人工费">'[1]表5 取费表'!$B$10</definedName>
    <definedName name="结">'[60]3'!$B$6:$G$9</definedName>
    <definedName name="结构名称">OFFSET([109]CD!$N$1,1,,COUNTA([109]CD!$N$1:$N$65536)-0,)</definedName>
    <definedName name="结构人工单价">[113]第一部分定价!#REF!</definedName>
    <definedName name="九">'[60]7'!$B$6:$G$15</definedName>
    <definedName name="酒店">'[124]#REF!'!$D$1542</definedName>
    <definedName name="酒店1">'[124]#REF!'!$D$1542</definedName>
    <definedName name="看来">'[125]#REF!'!$D$1542</definedName>
    <definedName name="可可可可可">'[120]#REF!'!$D$1542</definedName>
    <definedName name="空心砖">[110]材料单价!$D$25</definedName>
    <definedName name="空心砖工">[110]材料单价!$D$26</definedName>
    <definedName name="拉手安装单价">'[50]#REF!'!$G$15</definedName>
    <definedName name="拉手单价">'[50]#REF!'!$F$15</definedName>
    <definedName name="来老">'[126]3'!$B$6:$G$9</definedName>
    <definedName name="类">EVALUATE('[59]#REF!'!IV1)</definedName>
    <definedName name="连接件单价">'[1]表5 取费表'!$B$18</definedName>
    <definedName name="连接件单价1">'[1]表5 取费表'!$B$19</definedName>
    <definedName name="六">'[60]2'!$B$6:$G$8</definedName>
    <definedName name="铝板单价1mm">'[1]表5 取费表'!#REF!</definedName>
    <definedName name="铝板单价4mm">'[1]表5 取费表'!#REF!</definedName>
    <definedName name="铝板损耗">'[1]表5 取费表'!$B$14</definedName>
    <definedName name="吗">'[127]#REF!'!$D$1542</definedName>
    <definedName name="埋件单价">'[1]表5 取费表'!#REF!</definedName>
    <definedName name="门编号">'[8]#REF!'!$D$5:$D$40</definedName>
    <definedName name="门窗类型">#REF!</definedName>
    <definedName name="门吸安装单价">'[50]#REF!'!$G$13</definedName>
    <definedName name="门吸单价">'[50]#REF!'!$F$13</definedName>
    <definedName name="面积合计">'[60]8'!$B$5:$H$88</definedName>
    <definedName name="名称">IF('[104]1.'!M8&lt;=MAX('[104]1.'!$A$36:$A$68),VLOOKUP('[104]1.'!C8,'[104]1.'!$A$36:$J$68,2,FALSE),0)</definedName>
    <definedName name="耐火窗综合单价">'[1]表5 取费表'!#REF!</definedName>
    <definedName name="内开窗搭接">'[1]表2 扣减系数表'!$D$8</definedName>
    <definedName name="内开窗框">'[1]表2 扣减系数表'!$D$4</definedName>
    <definedName name="内开窗扇">'[1]表2 扣减系数表'!$D$5</definedName>
    <definedName name="内开窗五金单价">'[1]表4 五金配置表'!$I$24</definedName>
    <definedName name="内开窗中梃">'[1]表2 扣减系数表'!$D$6</definedName>
    <definedName name="你好">'[112]#REF!'!$D$1542</definedName>
    <definedName name="哦">'[128]#REF!'!$G$3</definedName>
    <definedName name="哦啊跑">'[11]#REF!'!#REF!</definedName>
    <definedName name="排水沟深">[107]内围地梁钢筋说明!$C$21</definedName>
    <definedName name="喷塑单价">'[50]#REF!'!$F$8</definedName>
    <definedName name="平开门搭接">'[1]表2 扣减系数表'!$D$49</definedName>
    <definedName name="平开门框">'[1]表2 扣减系数表'!$D$47</definedName>
    <definedName name="平开门拼管">'[1]表2 扣减系数表'!$D$50</definedName>
    <definedName name="平开门扇">'[1]表2 扣减系数表'!$D$48</definedName>
    <definedName name="平开门中梃">'[1]表2 扣减系数表'!$D$51</definedName>
    <definedName name="平开门总面积">'[50]#REF!'!$I$5</definedName>
    <definedName name="普通铝型材单价">'[1]表5 取费表'!$E$4</definedName>
    <definedName name="七">'[60]6'!$B$6:$G$15</definedName>
    <definedName name="砌筑砂浆">[110]材料单价!$D$29</definedName>
    <definedName name="清单">'[129]8'!$B$6:$G$9</definedName>
    <definedName name="请打">'[60]投标材料清单 '!$B$5:$J$75</definedName>
    <definedName name="去">'[20]#REF!'!#REF!</definedName>
    <definedName name="去去去">#REF!</definedName>
    <definedName name="裙楼含量">'[37]#REF!'!$D$1540</definedName>
    <definedName name="热">'[60]2'!$B$6:$G$13</definedName>
    <definedName name="人工费">VLOOKUP('[104]1'!IV65533,[104]清单!E11:IR65536,8,FALSE)</definedName>
    <definedName name="三">'[60]3'!$B$6:$G$9</definedName>
    <definedName name="上悬窗窗扇">'[1]表2 扣减系数表'!$D$12</definedName>
    <definedName name="上悬窗搭接">'[1]表2 扣减系数表'!$D$15</definedName>
    <definedName name="上悬窗外框">'[1]表2 扣减系数表'!$D$11</definedName>
    <definedName name="上悬窗五金单价">'[1]表4 五金配置表'!$I$3</definedName>
    <definedName name="上悬窗中挺">'[1]表2 扣减系数表'!$D$13</definedName>
    <definedName name="上悬窗转换框">'[1]表2 扣减系数表'!$D$14</definedName>
    <definedName name="审杳">'[130]合格证 (2)'!$B$5:$H$1555</definedName>
    <definedName name="审杳表">#REF!</definedName>
    <definedName name="生产附表">'[131]#REF!'!$D$1542</definedName>
    <definedName name="十">'[60]2'!$B$6:$G$13</definedName>
    <definedName name="是的">'[102]#REF!'!#REF!</definedName>
    <definedName name="室内外地台差">'[99]#REF!'!#REF!</definedName>
    <definedName name="室内外高差">'[99]#REF!'!$C$3</definedName>
    <definedName name="双开门五金单价">'[1]表4 五金配置表'!$I$51</definedName>
    <definedName name="双推拉窗五金单价">'[1]表4 五金配置表'!$I$8</definedName>
    <definedName name="双推拉窗五金单价固">'[1]表4 五金配置表'!#REF!</definedName>
    <definedName name="双推拉门五金单价">'[1]表4 五金配置表'!$I$14</definedName>
    <definedName name="顺位器安装单价">'[50]#REF!'!$G$12</definedName>
    <definedName name="顺位器单价">'[50]#REF!'!$F$12</definedName>
    <definedName name="四">'[60]面积合计（藏）'!$B$6:$G$43</definedName>
    <definedName name="四推拉门五金单价">'[1]表4 五金配置表'!#REF!</definedName>
    <definedName name="宋体">'[58]#REF!'!#REF!</definedName>
    <definedName name="损耗系数">IF('[104]1'!E1=0,,VLOOKUP('[104]1'!IR1,'[95]#REF!'!$C$5:$F$151,9,FALSE))</definedName>
    <definedName name="锁安装单价">'[50]#REF!'!$G$10</definedName>
    <definedName name="他">'[132]#REF!'!$G$3</definedName>
    <definedName name="塔楼最新含量">'[37]#REF!'!$D$1540</definedName>
    <definedName name="陶砼单价">[113]第一部分定价!#REF!</definedName>
    <definedName name="特征规格">'[50]#REF!'!$H$1:$H$65536</definedName>
    <definedName name="踢脚线高">[133]柱!#REF!</definedName>
    <definedName name="体型系数">'[80]#REF!'!$N$30</definedName>
    <definedName name="投标材料清单">'[60]4'!$B$5:$J$75</definedName>
    <definedName name="推拉窗边框">'[1]表2 扣减系数表'!$D$29</definedName>
    <definedName name="推拉窗固上横">'[1]表2 扣减系数表'!$D$34</definedName>
    <definedName name="推拉窗内扇">'[1]表2 扣减系数表'!$D$30</definedName>
    <definedName name="推拉窗拼管">'[1]表2 扣减系数表'!$D$36</definedName>
    <definedName name="推拉窗上滑">'[1]表2 扣减系数表'!$D$32</definedName>
    <definedName name="推拉窗上下滑">'[1]表2 扣减系数表'!$D$32+'[1]表2 扣减系数表'!$D$33</definedName>
    <definedName name="推拉窗下滑">'[1]表2 扣减系数表'!$D$33</definedName>
    <definedName name="推拉窗相交">'[1]表2 扣减系数表'!$D$31</definedName>
    <definedName name="推拉窗中柱">'[1]表2 扣减系数表'!$D$35</definedName>
    <definedName name="推拉窗转角拼管">'[1]表2 扣减系数表'!$D$37</definedName>
    <definedName name="推拉门边封">'[1]表2 扣减系数表'!$D$39</definedName>
    <definedName name="推拉门固定框">'[1]表2 扣减系数表'!$D$46</definedName>
    <definedName name="推拉门光企">'[1]表2 扣减系数表'!$D$44</definedName>
    <definedName name="推拉门拼管">'[1]表2 扣减系数表'!$D$45</definedName>
    <definedName name="推拉门上下方">'[1]表2 扣减系数表'!$D$43</definedName>
    <definedName name="推拉门上下滑">'[1]表2 扣减系数表'!$D$41+'[1]表2 扣减系数表'!$D$42</definedName>
    <definedName name="推拉门相交">'[1]表2 扣减系数表'!$D$40</definedName>
    <definedName name="挖掘机台班单价">[113]第一部分定价!#REF!</definedName>
    <definedName name="挖土方单价">[113]第一部分定价!#REF!</definedName>
    <definedName name="外开窗搭接">'[1]表2 扣减系数表'!$D$27</definedName>
    <definedName name="外开窗框">'[1]表2 扣减系数表'!$D$23</definedName>
    <definedName name="外开窗扇">'[1]表2 扣减系数表'!$D$24</definedName>
    <definedName name="外开窗中梃">'[1]表2 扣减系数表'!$D$25</definedName>
    <definedName name="外委加工.dbf">'[9]#REF!'!$A$1:$W$345</definedName>
    <definedName name="外檐名称">OFFSET([109]CD!$P$1,1,,COUNTA([109]CD!$P$1:$P$65536)-0,)</definedName>
    <definedName name="王会峰" hidden="1">{#N/A,#N/A,FALSE,"估價單  (3)"}</definedName>
    <definedName name="文件名称">'[80]#REF!'!$R$1</definedName>
    <definedName name="五">'[60]5'!$B$6:$G$15</definedName>
    <definedName name="下划线">[10]D0026B3!#REF!</definedName>
    <definedName name="项目编码">'[123]#REF!'!$B$1:$B$65536</definedName>
    <definedName name="项目单位">VLOOKUP('[104]1'!IV65536,[104]清单!B3:IR14,4,FALSE)</definedName>
    <definedName name="项目名称">'[50]#REF!'!$F$1:$F$65536</definedName>
    <definedName name="新增项材料费">'[13]#REF!'!$D$1542</definedName>
    <definedName name="型材损耗">'[1]表5 取费表'!$B$5</definedName>
    <definedName name="型号">#REF!</definedName>
    <definedName name="序号">IF('[95]#REF!'!K1&lt;=MAX('[95]#REF!'!$A$31:$A$125),'[95]#REF!'!K1,0)</definedName>
    <definedName name="序号显示">IF('[95]#REF!'!IV1=2,2,IF(INDIRECT("'"&amp;'[95]#REF!'!$H$2&amp;"'!A"&amp;'[95]#REF!'!IV1)=0,,'[95]#REF!'!A65536+1))</definedName>
    <definedName name="压缩空气">'[75]G.1R-Shou COP Gf'!#REF!</definedName>
    <definedName name="样办单">[134]明細表!$AA$967:$AA$967</definedName>
    <definedName name="样办送">[134]明細表!$AA$967:$AA$967</definedName>
    <definedName name="样办送货单">#REF!</definedName>
    <definedName name="样办送货单1">[135]資料庫!$B$5:$H$2024</definedName>
    <definedName name="腰筋锚长">[107]内围地梁钢筋说明!$C$20</definedName>
    <definedName name="一">'[60]1'!$B$4:$G$7</definedName>
    <definedName name="乙门单价">'[50]#REF!'!$F$6</definedName>
    <definedName name="以">[100]資料庫!$B$5:$H$1621</definedName>
    <definedName name="雨棚人工费">'[1]表5 取费表'!#REF!</definedName>
    <definedName name="雨水10131">[96]S1单价表!#REF!</definedName>
    <definedName name="袁旭艳">[136]价格表!$B$5:$AB$4414</definedName>
    <definedName name="真空">'[5]SW-TEO'!#REF!</definedName>
    <definedName name="阵风系数">'[80]#REF!'!$N$28</definedName>
    <definedName name="中">'[114]#REF!'!$D$1542</definedName>
    <definedName name="中建">[137]資料庫!$B$5:$AT$753</definedName>
    <definedName name="主材表">'[138]#REF!'!#REF!</definedName>
    <definedName name="主要">'[139]#REF!'!$D$1542</definedName>
    <definedName name="转">'[23]21'!$B$1:$B$802</definedName>
    <definedName name="装饰综合单价分析表">'[140]6'!$B$6:$G$8</definedName>
    <definedName name="资料库2">PUR资料+#REF!</definedName>
    <definedName name="資料庫">[135]資料庫!$B$5:$H$2024</definedName>
    <definedName name="子目名称">'[141]#REF!'!$C$1:$C$65536</definedName>
    <definedName name="综合单价">INDIRECT("'"&amp;[142]清单!IQ1&amp;".'!F2")</definedName>
    <definedName name="综合单价1">[143]A!$M$2</definedName>
    <definedName name="最大地震加速度">'[80]#REF!'!$M$11</definedName>
    <definedName name="저층부공내역" hidden="1">{#N/A,#N/A,FALSE,"估價單  (3)"}</definedName>
    <definedName name="저층부금액" hidden="1">{#N/A,#N/A,FALSE,"估價單  (3)"}</definedName>
    <definedName name="저층부금액1" hidden="1">{#N/A,#N/A,FALSE,"估價單  (3)"}</definedName>
    <definedName name="Excel_BuiltIn__FilterDatabase_6">'[144]#REF!'!#REF!</definedName>
    <definedName name="包装">[145]名称!$B$21</definedName>
    <definedName name="玻璃胶">[145]名称!$B$16</definedName>
    <definedName name="断热">[145]名称!$B$3</definedName>
    <definedName name="发泡剂">[145]名称!$B$18</definedName>
    <definedName name="辅件">[145]名称!$B$19</definedName>
    <definedName name="管理">[145]名称!$B$27</definedName>
    <definedName name="加工">[145]名称!$B$20</definedName>
    <definedName name="胶条">[145]名称!$B$14</definedName>
    <definedName name="利润">[145]名称!$B$30</definedName>
    <definedName name="平开窗">[145]名称!$B$10</definedName>
    <definedName name="其他">[145]名称!$B$24</definedName>
    <definedName name="其他费">[145]名称!$B$29</definedName>
    <definedName name="税金">[145]名称!$B$31</definedName>
    <definedName name="损耗">[145]名称!$B$32</definedName>
    <definedName name="外墙胶">[145]名称!$B$17</definedName>
    <definedName name="运输">[145]名称!$B$22</definedName>
    <definedName name="中空5">[145]名称!$B$5</definedName>
    <definedName name="中空5g">[145]名称!$B$6</definedName>
    <definedName name="计算结果">EVALUATE(!XFD1)</definedName>
    <definedName name="_xlnm.Print_Area" localSheetId="4">水电安装工程!$A$1:$O$68</definedName>
    <definedName name="_xlnm.Print_Titles" localSheetId="4">水电安装工程!$1:$4</definedName>
  </definedNames>
  <calcPr calcId="144525"/>
</workbook>
</file>

<file path=xl/comments1.xml><?xml version="1.0" encoding="utf-8"?>
<comments xmlns="http://schemas.openxmlformats.org/spreadsheetml/2006/main">
  <authors>
    <author>Administrator</author>
  </authors>
  <commentList>
    <comment ref="G10" authorId="0">
      <text>
        <r>
          <rPr>
            <b/>
            <sz val="9"/>
            <rFont val="宋体"/>
            <charset val="134"/>
          </rPr>
          <t>Administrator:</t>
        </r>
        <r>
          <rPr>
            <sz val="9"/>
            <rFont val="宋体"/>
            <charset val="134"/>
          </rPr>
          <t xml:space="preserve">
屋面平面*1.2系数+侧边+天棚平面</t>
        </r>
      </text>
    </comment>
    <comment ref="G12" authorId="0">
      <text>
        <r>
          <rPr>
            <b/>
            <sz val="9"/>
            <rFont val="宋体"/>
            <charset val="134"/>
          </rPr>
          <t xml:space="preserve">Administrator:
</t>
        </r>
        <r>
          <rPr>
            <sz val="9"/>
            <rFont val="宋体"/>
            <charset val="134"/>
          </rPr>
          <t>立面+压顶+幕墙收边-门窗洞口+伸出屋面立柱及隔墙</t>
        </r>
      </text>
    </comment>
  </commentList>
</comments>
</file>

<file path=xl/sharedStrings.xml><?xml version="1.0" encoding="utf-8"?>
<sst xmlns="http://schemas.openxmlformats.org/spreadsheetml/2006/main" count="824" uniqueCount="383">
  <si>
    <t>招标工程量清单编制说明</t>
  </si>
  <si>
    <t>一、编制要求：</t>
  </si>
  <si>
    <r>
      <rPr>
        <sz val="9"/>
        <color rgb="FF000000"/>
        <rFont val="宋体"/>
        <charset val="134"/>
      </rPr>
      <t>1.</t>
    </r>
    <r>
      <rPr>
        <b/>
        <sz val="9"/>
        <color rgb="FFFF0000"/>
        <rFont val="宋体"/>
        <charset val="134"/>
      </rPr>
      <t>招标版图纸版本：20230619工学院南大门施工图纸。</t>
    </r>
  </si>
  <si>
    <r>
      <rPr>
        <sz val="9"/>
        <color rgb="FF000000"/>
        <rFont val="宋体"/>
        <charset val="134"/>
      </rPr>
      <t>2.</t>
    </r>
    <r>
      <rPr>
        <b/>
        <sz val="9"/>
        <color rgb="FFFF0000"/>
        <rFont val="宋体"/>
        <charset val="134"/>
      </rPr>
      <t>本工程暂定工程量，固定综合单价合同</t>
    </r>
    <r>
      <rPr>
        <sz val="9"/>
        <color rgb="FF000000"/>
        <rFont val="宋体"/>
        <charset val="134"/>
      </rPr>
      <t>，综合单价包含人工费、辅材费、机械费、管理费、措施费、利润、税金、脚手架、成品保护等全部包干单价，包工包料综合单价包含人工费、材料费、机械费、管理费、措施费、利润、税金、脚手架、成品保护等全部包干单价。</t>
    </r>
  </si>
  <si>
    <t>3.清单子目中，除另有规定外，均包括相应的面层铺贴、挂贴、干挂；刷防护材料、材料运输、固定支架安装、活动面层安装、龙骨铺设、勾缝、磨光、酸洗、打蜡、刷油漆、贴嵌防滑条、固定配件安装、勾分格缝；龙骨、骨架制作、运输、安装、油漆、嵌缝；钉隔离层、基层铺钉、五金、玻璃安装、烫蜡、面层铺贴、装订压条、边框制安。未注明的工作内容、其它材料含在相关项目内。</t>
  </si>
  <si>
    <r>
      <rPr>
        <sz val="9"/>
        <rFont val="宋体"/>
        <charset val="134"/>
      </rPr>
      <t>4.</t>
    </r>
    <r>
      <rPr>
        <b/>
        <sz val="9"/>
        <color rgb="FFFF0000"/>
        <rFont val="宋体"/>
        <charset val="134"/>
      </rPr>
      <t>除单独列项的措施费用外，其他措施费用均包含在综合单价内</t>
    </r>
    <r>
      <rPr>
        <sz val="9"/>
        <rFont val="宋体"/>
        <charset val="134"/>
      </rPr>
      <t>。</t>
    </r>
  </si>
  <si>
    <t>5.此价格体系中已按质量标准、工期等要求充分考虑人、材、机、管理、利润、税金及附加的其它费用等因素。</t>
  </si>
  <si>
    <t>6.在签订本合同前已清楚并考虑工地周围环境、交通道路、现场地质资料、周围地下管网、现场条件、招标文件、承包范围、质量标准、工期、施工图纸、施工组织设计，并已考虑检验检测、施工技术措施、安全文明施工措施、保修期内因施工或产品质量问题引起的维修和更换等因素。</t>
  </si>
  <si>
    <t>7.施工单位结合现场实际情况及施工图纸，应详细充分、确保准确无疑地与项目部工程师及设计人员沟通，确保所供的构件数量、尺寸及型号与现场工程需要的尺寸及型号准确无误，对于因沟通不够引起的误工和返工， 由施工方承担经济损失。</t>
  </si>
  <si>
    <r>
      <rPr>
        <b/>
        <sz val="12"/>
        <color indexed="8"/>
        <rFont val="宋体"/>
        <charset val="134"/>
      </rPr>
      <t>二、</t>
    </r>
    <r>
      <rPr>
        <b/>
        <sz val="12"/>
        <rFont val="宋体"/>
        <charset val="134"/>
      </rPr>
      <t>工程计价规则：</t>
    </r>
  </si>
  <si>
    <t>1.本价格体系总价已经包含主材、辅材、机械、人工、安装、施工、运输、搬运、检测、措施费、利润、管理、税费及材料损耗、成品保护、二次转运、风险等一切相关费用。包括全部材料（含甲供材）搬运至现场的费用(综合考虑场内运输)和垃圾清运费、成品保护费、安全文明施工费、清洁费、其他措施费及税金。</t>
  </si>
  <si>
    <t>2.石材必须做防水、防碱处理；石材主材价格（见材料单价表中主材价格一栏）为石材成品规格板含表面处理（如光面、荔枝面等）、大理石背网运至工地价格；其他二次加工费（如倒角、磨边、石材暗门、开孔、加厚边、加筋、墙地面结晶、水刀拼花、伸缩缝等）均含在辅材或人工费内。</t>
  </si>
  <si>
    <t>3.不锈钢制品不因表面更换颜色及纹理和处理方式变化对价格作出调整，且均须作抗指纹处理。</t>
  </si>
  <si>
    <r>
      <rPr>
        <sz val="9"/>
        <color rgb="FF000000"/>
        <rFont val="宋体"/>
        <charset val="134"/>
      </rPr>
      <t>4.</t>
    </r>
    <r>
      <rPr>
        <b/>
        <sz val="9"/>
        <color rgb="FFFF0000"/>
        <rFont val="宋体"/>
        <charset val="134"/>
      </rPr>
      <t>投标单位报价不需考虑总包配合费，总包配合费由建设单位直接向总包缴纳</t>
    </r>
    <r>
      <rPr>
        <sz val="9"/>
        <rFont val="宋体"/>
        <charset val="134"/>
      </rPr>
      <t>。</t>
    </r>
  </si>
  <si>
    <t>5.甲方分包项目不属乙方施工范围，不计入合同总价；</t>
  </si>
  <si>
    <r>
      <rPr>
        <sz val="9"/>
        <rFont val="宋体"/>
        <charset val="134"/>
      </rPr>
      <t>6.以下费用都含在综合单价内，不再另计：
　①</t>
    </r>
    <r>
      <rPr>
        <b/>
        <sz val="9"/>
        <color rgb="FFFF0000"/>
        <rFont val="宋体"/>
        <charset val="134"/>
      </rPr>
      <t>施工期内人工、材料和机械的价格波动风险，所有人工材料价格结算时均不予调差</t>
    </r>
    <r>
      <rPr>
        <sz val="9"/>
        <rFont val="宋体"/>
        <charset val="134"/>
      </rPr>
      <t>；
  ②停电、停水、多次转运、施工场地不足等所需措施的一切费用和工期，并已考虑了各种可能因素影响施工所增加的费用；
  ③本工程所有建筑垃圾，施工单位必须自行清理、装运至小区外，过程中发生的费用；
　④本工程不得在现场加工制作，如施工单位确需在现场加工，其质量保证措施须经招标单位书面同意，材料的进场和堆放应按进度计划进行。</t>
    </r>
  </si>
  <si>
    <t>7.关于清单中各项目工作内容的描述，如有描述不清、错误、漏项或与图纸相矛盾的地方，以图纸及招标文件为准。</t>
  </si>
  <si>
    <t>8.乙方对综合单价充分考虑人工材料市场价格变动因素，所有人工材料价格结算时均不予调差。</t>
  </si>
  <si>
    <t>9.其他未尽事宜详见合同及技术标准附件;本页不得删除,将作为合同清单的有效组成部分。</t>
  </si>
  <si>
    <t>10.价格组成：综合单价由主材费、辅材及机械单价、人工机械单价、综合费（含管理费及利润等其他各项费用）组成。
其中：</t>
  </si>
  <si>
    <r>
      <rPr>
        <sz val="9"/>
        <color rgb="FF000000"/>
        <rFont val="宋体"/>
        <charset val="134"/>
      </rPr>
      <t>　①主材单价：指材料自来源地运至工地现场并堆放在指定地点的价格，含材料原价</t>
    </r>
    <r>
      <rPr>
        <b/>
        <sz val="9"/>
        <rFont val="宋体"/>
        <charset val="134"/>
      </rPr>
      <t>、</t>
    </r>
    <r>
      <rPr>
        <sz val="9"/>
        <color rgb="FF000000"/>
        <rFont val="宋体"/>
        <charset val="134"/>
      </rPr>
      <t>运杂费、运输损耗及采保费；</t>
    </r>
  </si>
  <si>
    <t>　②主材损耗：详见综合单价分析表，综合单价内的损耗为施工损耗；甲供瓷砖因铺贴排版方式产生的损耗按设计确认的排版图另计算；</t>
  </si>
  <si>
    <t>　③辅材单价：按图纸完成工程所需的除主材外的所有材料价格，含辅材单价、合理损耗等；</t>
  </si>
  <si>
    <t>　④人工机械单价：按图纸完成工程所需消耗的所有人工机械费用，含制作加工、运输、安装及调试等费用；</t>
  </si>
  <si>
    <t>11.补充计价原则：是指《分部分项工程清单》、《措施费项目清单》在出现缺项、漏项或做法调整及招标方增项委托有类似项参照清单类似子目计价。无类似项目，则双方按市场价核定。</t>
  </si>
  <si>
    <t>三、其它说明：</t>
  </si>
  <si>
    <t>1.涉及石材、瓷砖均不分铺贴部位，含异形、弧形加工、倒边、六面防护等，投标单位需综合考虑报价；</t>
  </si>
  <si>
    <t>2.涉及石材、瓷砖二次加工费用切割、磨边、拉槽、倒角、楼梯踏步防滑槽，投标单位需综合考虑报价；</t>
  </si>
  <si>
    <t>3.涉及配合其他专业分包单位的开洞、固定、洞口周边刷黑色漆，投标单位需综合考虑报价；</t>
  </si>
  <si>
    <t>4.涉及楼梯踏面凹线防滑槽、景观铺装基层伸缩缝不单列清单项，投标单位需综合考虑报价；</t>
  </si>
  <si>
    <t>5.涉及室内天棚吊顶反支撑、转换层不单列清单项（如有），投标单位需在天棚吊顶清单分项中综合考虑报价；</t>
  </si>
  <si>
    <t>6.拆改工程包含不限于承包范围内涉及到各专业分项工程，残值率投标单位自行考虑，投标单位以项综合考虑报价；</t>
  </si>
  <si>
    <t>7.外幕墙、铝单板、石材、铝方通、铝合金窗、面砖等所有外立面工程需单列综合单价分析表；</t>
  </si>
  <si>
    <t>8.工程量清单中工程量为1的均为备选清单项，投标单位均需综合考虑报价；</t>
  </si>
  <si>
    <t>9.投标单位自行复核清单项，如有存在清单缺项漏项情况，投标单位可回标答疑提出。如无提疑则视为无缺项漏项，图纸范围内均已包含，后期不再进行增补清单项或重新组价；</t>
  </si>
  <si>
    <t>10.表格中的数字均有公式链接关系，投标人须自行检查核对，并对最后的数据结果负责。</t>
  </si>
  <si>
    <t>南昌工学院南大门改建工程量清单汇总表</t>
  </si>
  <si>
    <t>序号</t>
  </si>
  <si>
    <t>分部分项工程</t>
  </si>
  <si>
    <t>含税小计（元）</t>
  </si>
  <si>
    <t>备注</t>
  </si>
  <si>
    <t>室内外工程</t>
  </si>
  <si>
    <t>苗木工程</t>
  </si>
  <si>
    <t>水电安装工程</t>
  </si>
  <si>
    <t>含税合计（元）</t>
  </si>
  <si>
    <t>南昌工学院南大门室内外工程量清单</t>
  </si>
  <si>
    <t>项目名称</t>
  </si>
  <si>
    <t>项目特征</t>
  </si>
  <si>
    <t>计算规则</t>
  </si>
  <si>
    <t>承包方式</t>
  </si>
  <si>
    <t>单位</t>
  </si>
  <si>
    <t>工程量</t>
  </si>
  <si>
    <t>综合单价组成（元）</t>
  </si>
  <si>
    <t>含税综合单价（元）</t>
  </si>
  <si>
    <t>含税小计
（元）</t>
  </si>
  <si>
    <t>人工费</t>
  </si>
  <si>
    <t>材料费
（含损耗率）</t>
  </si>
  <si>
    <t>辅材及机械费</t>
  </si>
  <si>
    <t>管理费及利润</t>
  </si>
  <si>
    <t>税金</t>
  </si>
  <si>
    <t>一</t>
  </si>
  <si>
    <t>钢结构工程</t>
  </si>
  <si>
    <t>南大门</t>
  </si>
  <si>
    <t>屋面钢结构</t>
  </si>
  <si>
    <t>1.钢材类型：综合考虑
2.钢材品种：综合考虑
3.钢材规格：综合考虑
4.单根质量：综合考虑
5.防锈要求：除锈等级达到Sa2.5级
6.防腐要求：环氧富锌底漆，环氧云铁中间漆，氟碳防腐面漆
7.防火要求：综合考虑
8.工作内容包含不限于包括螺栓、埋件、钢柱、钢梁、钢架、钢支撑、隅撑、系杆、檩条、拉条、撑杆、栓钉、封板、锥头、套筒、销钉、网架球，钢柱和圈梁主筋焊接，开槽及修复，埋件抗剪键等</t>
  </si>
  <si>
    <r>
      <rPr>
        <sz val="9"/>
        <color theme="1"/>
        <rFont val="宋体"/>
        <charset val="134"/>
        <scheme val="minor"/>
      </rPr>
      <t>按图示尺寸以</t>
    </r>
    <r>
      <rPr>
        <sz val="9"/>
        <color rgb="FFFF0000"/>
        <rFont val="宋体"/>
        <charset val="134"/>
        <scheme val="minor"/>
      </rPr>
      <t>吨</t>
    </r>
    <r>
      <rPr>
        <sz val="9"/>
        <color theme="1"/>
        <rFont val="宋体"/>
        <charset val="134"/>
        <scheme val="minor"/>
      </rPr>
      <t>计量</t>
    </r>
  </si>
  <si>
    <t>包工包料</t>
  </si>
  <si>
    <t>t</t>
  </si>
  <si>
    <t>二</t>
  </si>
  <si>
    <t>外立面工程</t>
  </si>
  <si>
    <t>玻璃幕墙</t>
  </si>
  <si>
    <t>1.6mm厚中透光low-e+12A+6mm厚透明双钢化中空玻璃
2.骨架材料种类、规格，铝合金型材，种类、规格详型材截面图
3.钢件：采用Q235B碳素钢，连接构件的连接构件均需热镀锌处理，隐框横梁加钢衬
4.幕墙五金:所有不锈钢产品均采用304国产优质不锈钢
5.开启扇五金配件：包含消防救援窗，采用304国产优质不锈钢
6.埋件：采用Q235B钢板,HRB400热轧带肋钢筋
7.连接件：角码、化学锚栓、螺栓等连接件
8.嵌缝、塞口材料种类：结构胶、泡沫棒、密封胶、三元乙丙胶条等所有嵌缝塞口材料
9.型材处理：防火、防腐涂料、氟碳喷涂、粉末喷涂、阳极氧化、钢骨架热镀锌
10.其他：幕墙收边封口、层间防火封修、防水、隔音封堵、保温岩棉</t>
  </si>
  <si>
    <r>
      <rPr>
        <sz val="10"/>
        <color rgb="FF000000"/>
        <rFont val="宋体"/>
        <charset val="134"/>
      </rPr>
      <t>按图示尺寸以</t>
    </r>
    <r>
      <rPr>
        <sz val="10"/>
        <color rgb="FFFF0000"/>
        <rFont val="宋体"/>
        <charset val="134"/>
      </rPr>
      <t>见光</t>
    </r>
    <r>
      <rPr>
        <sz val="10"/>
        <rFont val="宋体"/>
        <charset val="134"/>
      </rPr>
      <t>展开</t>
    </r>
    <r>
      <rPr>
        <sz val="10"/>
        <color rgb="FF000000"/>
        <rFont val="宋体"/>
        <charset val="134"/>
      </rPr>
      <t>面积计量</t>
    </r>
  </si>
  <si>
    <t>m2</t>
  </si>
  <si>
    <t>不区分部位
（地弹门综合考虑）</t>
  </si>
  <si>
    <t>铝合金窗</t>
  </si>
  <si>
    <t>1.6mm厚low-e+12A+6mm厚钢化中空玻璃
2.55系列平开断桥铝合金窗，壁厚1.8mm</t>
  </si>
  <si>
    <r>
      <rPr>
        <sz val="10"/>
        <rFont val="宋体"/>
        <charset val="134"/>
      </rPr>
      <t>按图示尺寸以</t>
    </r>
    <r>
      <rPr>
        <sz val="10"/>
        <color rgb="FFFF0000"/>
        <rFont val="宋体"/>
        <charset val="134"/>
      </rPr>
      <t>洞口面积</t>
    </r>
    <r>
      <rPr>
        <sz val="10"/>
        <rFont val="宋体"/>
        <charset val="134"/>
      </rPr>
      <t>计量</t>
    </r>
  </si>
  <si>
    <t>铝单板造型</t>
  </si>
  <si>
    <t>1.3mm厚铝单板压顶（氟碳喷涂）
2.骨架材料种类、规格，铝合金型材，种类、规格详型材截面图
3.钢件：采用Q235B碳素钢，连接构件的连接构件均需热镀锌处理，隐框横梁加钢衬
4.埋件：采用Q235B钢板,HRB400热轧带肋钢筋
5.连接件：角码、化学锚栓、螺栓等连接件
6.嵌缝、塞口材料种类：结构胶、泡沫棒、密封胶、三元乙丙胶条等所有嵌缝塞口材料
7.型材处理：防火、防腐涂料、氟碳喷涂、粉末喷涂、阳极氧化、钢骨架热镀锌
8.其他：幕墙收边封口、层间防火封修、防水、隔音封堵、保温岩棉</t>
  </si>
  <si>
    <t>不区分部位
（曲面综合考虑）</t>
  </si>
  <si>
    <t>铝单板雨棚</t>
  </si>
  <si>
    <t>1.3mm厚铝单板雨棚（氟碳喷涂）
2.骨架材料种类、规格，铝合金型材，种类、规格详型材截面图
3.钢件：采用Q235B碳素钢，连接构件的连接构件均需热镀锌处理，隐框横梁加钢衬
4.埋件：采用Q235B钢板,HRB400热轧带肋钢筋
5.连接件：角码、化学锚栓、螺栓等连接件
6.嵌缝、塞口材料种类：结构胶、泡沫棒、密封胶、三元乙丙胶条等所有嵌缝塞口材料
7.型材处理：防火、防腐涂料、氟碳喷涂、粉末喷涂、阳极氧化、钢骨架热镀锌
8.其他：幕墙收边封口、层间防火封修、防水、隔音封堵、保温岩棉</t>
  </si>
  <si>
    <t>PC砖幕墙</t>
  </si>
  <si>
    <t>1.25mm厚PC砖生态仿荔枝面石材
2.骨架材料种类、规格，铝合金型材，种类、规格详型材截面图
3.钢件：采用Q235B碳素钢，连接构件的连接构件均需热镀锌处理，隐框横梁加钢衬
4.埋件：采用Q235B钢板,HRB400热轧带肋钢筋
5.连接件：角码、化学锚栓、螺栓等连接件
6.嵌缝、塞口材料种类：结构胶、泡沫棒、密封胶、三元乙丙胶条等所有嵌缝塞口材料
7.型材处理：防火、防腐涂料、氟碳喷涂、粉末喷涂、阳极氧化、钢骨架热镀锌
8.其他：幕墙收边封口、层间防火封修、防水、隔音封堵、保温岩棉</t>
  </si>
  <si>
    <r>
      <rPr>
        <sz val="9"/>
        <rFont val="宋体"/>
        <charset val="134"/>
      </rPr>
      <t xml:space="preserve">外墙面砖
</t>
    </r>
    <r>
      <rPr>
        <sz val="9"/>
        <color rgb="FFFF0000"/>
        <rFont val="宋体"/>
        <charset val="134"/>
      </rPr>
      <t>（伸缩门背景墙）</t>
    </r>
  </si>
  <si>
    <t>1.褐色50*150竖铺外墙面砖
2.20厚1:2.5水泥砂浆粉刷
3.背抹纯水泥浆粘贴</t>
  </si>
  <si>
    <t>天棚铝方通</t>
  </si>
  <si>
    <t>1.弧形铝方通木纹转印50*100*1.2mm厚@100
2.轻钢卡式主副龙骨</t>
  </si>
  <si>
    <r>
      <rPr>
        <sz val="10"/>
        <color rgb="FF000000"/>
        <rFont val="宋体"/>
        <charset val="134"/>
      </rPr>
      <t>按图示尺寸以</t>
    </r>
    <r>
      <rPr>
        <sz val="10"/>
        <color rgb="FFFF0000"/>
        <rFont val="宋体"/>
        <charset val="134"/>
      </rPr>
      <t>水平投影</t>
    </r>
    <r>
      <rPr>
        <sz val="10"/>
        <color rgb="FF000000"/>
        <rFont val="宋体"/>
        <charset val="134"/>
      </rPr>
      <t>面积计量</t>
    </r>
  </si>
  <si>
    <t>三</t>
  </si>
  <si>
    <t>商铺</t>
  </si>
  <si>
    <t>1.3mm厚铝单板雨棚（氟碳喷涂）
2.骨架材料种类、规格，铝合金型材，种类、规格详型材截面图
3.钢件：采用Q235B碳素钢，连接构件的连接构件均需热镀锌处理，隐框横梁加钢衬
4.幕墙五金:所有不锈钢产品均采用304国产优质不锈钢
5.开启扇五金配件：包含消防救援窗，采用304国产优质不锈钢
6.埋件：采用Q235B钢板,HRB400热轧带肋钢筋
7.连接件：角码、化学锚栓、螺栓等连接件
8.嵌缝、塞口材料种类：结构胶、泡沫棒、密封胶、三元乙丙胶条等所有嵌缝塞口材料
9.型材处理：防火、防腐涂料、氟碳喷涂、粉末喷涂、阳极氧化、钢骨架热镀锌
10.其他：幕墙收边封口、层间防火封修、防水、隔音封堵、保温岩棉</t>
  </si>
  <si>
    <t>非本次招标范围</t>
  </si>
  <si>
    <t>外立面</t>
  </si>
  <si>
    <t>仿木纹铝格栅</t>
  </si>
  <si>
    <t>1.1.2mm厚仿木纹铝格栅</t>
  </si>
  <si>
    <r>
      <rPr>
        <sz val="10"/>
        <color rgb="FF000000"/>
        <rFont val="宋体"/>
        <charset val="134"/>
      </rPr>
      <t>按图示尺寸以</t>
    </r>
    <r>
      <rPr>
        <sz val="10"/>
        <color rgb="FFFF0000"/>
        <rFont val="宋体"/>
        <charset val="134"/>
      </rPr>
      <t>立面投影面积</t>
    </r>
    <r>
      <rPr>
        <sz val="10"/>
        <color rgb="FF000000"/>
        <rFont val="宋体"/>
        <charset val="134"/>
      </rPr>
      <t>计量</t>
    </r>
  </si>
  <si>
    <t>门窗洞口</t>
  </si>
  <si>
    <t>外墙抹灰</t>
  </si>
  <si>
    <t>1.水泥砂浆分遍抹平
2.刷素水泥浆一道（内掺建筑胶）
3.厚度综合考虑，具体详图纸</t>
  </si>
  <si>
    <r>
      <rPr>
        <sz val="10"/>
        <color rgb="FF000000"/>
        <rFont val="宋体"/>
        <charset val="134"/>
      </rPr>
      <t>按图示尺寸以</t>
    </r>
    <r>
      <rPr>
        <sz val="10"/>
        <color rgb="FFFF0000"/>
        <rFont val="宋体"/>
        <charset val="134"/>
      </rPr>
      <t>展开</t>
    </r>
    <r>
      <rPr>
        <sz val="10"/>
        <color rgb="FF000000"/>
        <rFont val="宋体"/>
        <charset val="134"/>
      </rPr>
      <t>面积计量</t>
    </r>
  </si>
  <si>
    <t>格栅</t>
  </si>
  <si>
    <t>外墙真石漆</t>
  </si>
  <si>
    <t>1.外墙真石漆
2.2厚面层耐水腻子分遍刮平</t>
  </si>
  <si>
    <t>真石漆</t>
  </si>
  <si>
    <t>四</t>
  </si>
  <si>
    <t>精装修工程</t>
  </si>
  <si>
    <t>（一）</t>
  </si>
  <si>
    <t>楼地面</t>
  </si>
  <si>
    <t>地砖
（CT-01)</t>
  </si>
  <si>
    <t>1.600*600mm地砖
2.20厚1:3干硬性水泥砂浆结合层，表面撒水泥粉</t>
  </si>
  <si>
    <t>地砖
（CT-02)</t>
  </si>
  <si>
    <t>1.600*600mm防滑地砖
2.20厚1:3干硬性水泥砂浆结合层，表面撒水泥粉</t>
  </si>
  <si>
    <t>地毯
（CA-01)</t>
  </si>
  <si>
    <t>1.5-~8mm厚地毯</t>
  </si>
  <si>
    <t>复合地板
（WF-01)</t>
  </si>
  <si>
    <t>1.8mm厚强化企口复合木地板
2.3~5厚泡沫塑料衬垫</t>
  </si>
  <si>
    <t>门槛石石材
（ST-01)</t>
  </si>
  <si>
    <t>1.门槛石石材
2.20mm厚1:3干硬性水泥砂浆结合层，表面撒水泥粉</t>
  </si>
  <si>
    <t>挡水坎石材
（ST-02)</t>
  </si>
  <si>
    <t>1.60mm宽挡水坎石材
2.20mm厚1:3干硬性水泥砂浆结合层，表面撒水泥粉</t>
  </si>
  <si>
    <r>
      <rPr>
        <sz val="10"/>
        <color rgb="FF000000"/>
        <rFont val="宋体"/>
        <charset val="134"/>
      </rPr>
      <t>按图示尺寸以</t>
    </r>
    <r>
      <rPr>
        <sz val="10"/>
        <color rgb="FFFF0000"/>
        <rFont val="宋体"/>
        <charset val="134"/>
      </rPr>
      <t>延长米</t>
    </r>
    <r>
      <rPr>
        <sz val="10"/>
        <color rgb="FF000000"/>
        <rFont val="宋体"/>
        <charset val="134"/>
      </rPr>
      <t>计量</t>
    </r>
  </si>
  <si>
    <t>m</t>
  </si>
  <si>
    <t>水泥砂浆找平</t>
  </si>
  <si>
    <t>1.20mm厚1:2.5水泥砂浆找平
2.水泥浆一道（内掺建筑胶）</t>
  </si>
  <si>
    <r>
      <rPr>
        <sz val="10"/>
        <color rgb="FF000000"/>
        <rFont val="宋体"/>
        <charset val="134"/>
      </rPr>
      <t>按图示尺寸以</t>
    </r>
    <r>
      <rPr>
        <sz val="10"/>
        <color rgb="FFFF0000"/>
        <rFont val="宋体"/>
        <charset val="134"/>
      </rPr>
      <t>面积</t>
    </r>
    <r>
      <rPr>
        <sz val="10"/>
        <color rgb="FF000000"/>
        <rFont val="宋体"/>
        <charset val="134"/>
      </rPr>
      <t>计量</t>
    </r>
  </si>
  <si>
    <t>1.30mm厚1:3水泥砂浆找平
2.水泥浆一道（内掺建筑胶）</t>
  </si>
  <si>
    <t>聚氨酯防水</t>
  </si>
  <si>
    <t>1.1.5mm厚聚氨酯防水涂料
2.不分平立面部位</t>
  </si>
  <si>
    <t>（二）</t>
  </si>
  <si>
    <t>天棚</t>
  </si>
  <si>
    <t>轻钢龙骨石膏板吊顶</t>
  </si>
  <si>
    <t>1.9.5mm厚双层石膏板
2.U60系列轻钢龙骨基层</t>
  </si>
  <si>
    <t>1.9.5mm厚单层石膏板
2.12mm厚基层玻镁板
3.U60系列轻钢龙骨基层</t>
  </si>
  <si>
    <t>轻钢龙骨硅钙板吊顶</t>
  </si>
  <si>
    <t>1.9.5mm厚双层硅钙板
2.U60系列轻钢龙骨基层</t>
  </si>
  <si>
    <t>轻钢龙骨铝扣板吊顶</t>
  </si>
  <si>
    <t>1.600*600mm铝扣板吊顶
2.U60系列轻钢龙骨基层</t>
  </si>
  <si>
    <t>石膏板天棚乳胶漆</t>
  </si>
  <si>
    <t>1.白色乳胶漆三度
2.满刮2mm厚耐水腻子
3.石膏板面基层处理、贴绷带及点防锈漆</t>
  </si>
  <si>
    <t>石膏板天棚防水乳胶漆</t>
  </si>
  <si>
    <t>1.白色防水乳胶漆三度
2.满刮2mm厚耐水腻子
3.石膏板面基层处理、贴绷带及点防锈漆</t>
  </si>
  <si>
    <t>灯槽</t>
  </si>
  <si>
    <t>1.9.5mm厚单层石膏板
2.12mm厚基层玻镁板</t>
  </si>
  <si>
    <t>1.9.5mm厚单层硅酸钙板
2.12mm厚基层玻镁板</t>
  </si>
  <si>
    <t>（三）</t>
  </si>
  <si>
    <t>墙面</t>
  </si>
  <si>
    <t>面砖
（CT-03）</t>
  </si>
  <si>
    <t>1.300*600mm墙面砖
2.瓷砖配套专用粘结剂粘贴
3.基层清理，刷界面粘接剂结合层，面层切割铺贴，倒边，擦缝等全部操作过程 
4.专用填缝剂嵌填缝隙</t>
  </si>
  <si>
    <t>木饰面
（WD-02）</t>
  </si>
  <si>
    <t>1.木饰面
2.骨架及夹板基层</t>
  </si>
  <si>
    <t>硬包
（FA-01）</t>
  </si>
  <si>
    <t>1.硬包饰面
2.骨架及夹板基层</t>
  </si>
  <si>
    <t>墙面乳胶漆</t>
  </si>
  <si>
    <t>1.白色乳胶漆三度
2.2mm厚耐水腻子</t>
  </si>
  <si>
    <t>内墙抹灰</t>
  </si>
  <si>
    <t>1.水泥石灰膏砂浆分遍抹平
2.刷素水泥浆一道（内掺建筑胶）
3.厚度综合考虑，具体详图纸</t>
  </si>
  <si>
    <t>不锈钢踢脚线
（MT-01）</t>
  </si>
  <si>
    <t>1.不锈钢踢脚线
2.线条切割、刨坑、折弯加工成型
3.基层清理、粘贴固定</t>
  </si>
  <si>
    <t>面砖踢脚线
（CT-01）</t>
  </si>
  <si>
    <t>1.600*600面砖踢脚线 H=50mm
2.瓷砖配套专用粘结剂粘贴
3.基层清理，刷界面粘接剂结合层，面层切割铺贴，倒边，擦缝等全部操作过程 
4.专用填缝剂嵌填缝隙</t>
  </si>
  <si>
    <t>（四）</t>
  </si>
  <si>
    <t>其他</t>
  </si>
  <si>
    <t>成品木门</t>
  </si>
  <si>
    <t>1.成品木门（含门套内外挂线条）</t>
  </si>
  <si>
    <t>茶水间吊柜</t>
  </si>
  <si>
    <t>1.木饰面吊柜
2.骨架及夹板基层</t>
  </si>
  <si>
    <r>
      <rPr>
        <sz val="10"/>
        <color rgb="FF000000"/>
        <rFont val="宋体"/>
        <charset val="134"/>
      </rPr>
      <t>按图示尺寸以</t>
    </r>
    <r>
      <rPr>
        <sz val="10"/>
        <color rgb="FFFF0000"/>
        <rFont val="宋体"/>
        <charset val="134"/>
      </rPr>
      <t>中心线水平延长米</t>
    </r>
    <r>
      <rPr>
        <sz val="10"/>
        <color rgb="FF000000"/>
        <rFont val="宋体"/>
        <charset val="134"/>
      </rPr>
      <t>计量</t>
    </r>
  </si>
  <si>
    <t>茶水间地柜</t>
  </si>
  <si>
    <t>1.木饰面吊柜（含石材台面）
2.骨架及夹板基层</t>
  </si>
  <si>
    <t>五</t>
  </si>
  <si>
    <t>景观工程</t>
  </si>
  <si>
    <t>室外</t>
  </si>
  <si>
    <t>(一)</t>
  </si>
  <si>
    <t>整体铺装</t>
  </si>
  <si>
    <t>素土夯实</t>
  </si>
  <si>
    <t>1.素土夯实（密实度≥94%）
2.场地平整</t>
  </si>
  <si>
    <t>碎石垫层</t>
  </si>
  <si>
    <t>1.150mm厚级配碎石垫层
2.场内外运距综合考虑</t>
  </si>
  <si>
    <r>
      <rPr>
        <sz val="9"/>
        <color rgb="FF000000"/>
        <rFont val="宋体"/>
        <charset val="134"/>
      </rPr>
      <t>按图示尺寸以</t>
    </r>
    <r>
      <rPr>
        <sz val="9"/>
        <color rgb="FFFF0000"/>
        <rFont val="宋体"/>
        <charset val="134"/>
      </rPr>
      <t>体积</t>
    </r>
    <r>
      <rPr>
        <sz val="9"/>
        <color rgb="FF000000"/>
        <rFont val="宋体"/>
        <charset val="134"/>
      </rPr>
      <t>计量</t>
    </r>
  </si>
  <si>
    <t>m3</t>
  </si>
  <si>
    <r>
      <rPr>
        <sz val="9"/>
        <color rgb="FF000000"/>
        <rFont val="宋体"/>
        <charset val="134"/>
      </rPr>
      <t xml:space="preserve">混凝土垫层
</t>
    </r>
    <r>
      <rPr>
        <sz val="9"/>
        <rFont val="宋体"/>
        <charset val="134"/>
      </rPr>
      <t>（</t>
    </r>
    <r>
      <rPr>
        <sz val="9"/>
        <color rgb="FFFF0000"/>
        <rFont val="宋体"/>
        <charset val="134"/>
      </rPr>
      <t>砼及模板</t>
    </r>
    <r>
      <rPr>
        <sz val="9"/>
        <rFont val="宋体"/>
        <charset val="134"/>
      </rPr>
      <t>）</t>
    </r>
  </si>
  <si>
    <t>1.100厚C20混凝土垫层
2.模板制作、安装、运输</t>
  </si>
  <si>
    <t>模板</t>
  </si>
  <si>
    <t>1.模板制作安拆
2.综合考虑、不分异形或弧形</t>
  </si>
  <si>
    <t>烧面芝麻白花岗岩</t>
  </si>
  <si>
    <t>1.200*400*50厚烧面芝麻白花岗岩
2.30厚1:3水泥砂浆结合层</t>
  </si>
  <si>
    <r>
      <rPr>
        <sz val="9"/>
        <color theme="1"/>
        <rFont val="宋体"/>
        <charset val="134"/>
        <scheme val="minor"/>
      </rPr>
      <t>若采用3cm厚，则每平方</t>
    </r>
    <r>
      <rPr>
        <u/>
        <sz val="9"/>
        <color theme="1"/>
        <rFont val="宋体"/>
        <charset val="134"/>
        <scheme val="minor"/>
      </rPr>
      <t>减    元</t>
    </r>
  </si>
  <si>
    <t>烧面芝麻灰马蹄石</t>
  </si>
  <si>
    <t>1.100*100*30厚烧面芝麻灰马蹄石
2.30厚1:3水泥砂浆结合层</t>
  </si>
  <si>
    <t>烧面芝麻白路缘石</t>
  </si>
  <si>
    <t>1.600*300*150厚烧面芝麻白路缘石
2.30厚1:3水泥砂浆结合层</t>
  </si>
  <si>
    <t>烧面芝麻白立道牙</t>
  </si>
  <si>
    <t>1.600*300*150厚烧面芝麻白立道牙
2.30厚1:3水泥砂浆结合层</t>
  </si>
  <si>
    <t>烧面芝麻黑花岗岩
(收边)</t>
  </si>
  <si>
    <t>1.200*200*30厚烧面芝麻黑花岗岩
2.30厚1:3水泥砂浆结合层</t>
  </si>
  <si>
    <t>(二)</t>
  </si>
  <si>
    <t>新建围墙</t>
  </si>
  <si>
    <t>ZT-12</t>
  </si>
  <si>
    <t>基坑土方</t>
  </si>
  <si>
    <t>1.素土夯实
2.地表排水
3.基坑开挖、外运及回填（不分土质）
4.运距综合考虑</t>
  </si>
  <si>
    <t>1.150厚C20混凝土垫层
2.模板制作、安装、运输</t>
  </si>
  <si>
    <t>砖基础</t>
  </si>
  <si>
    <t>1.墙体类型:综合考虑
3.墙体厚度:综合考虑
4.砖、砌块品种、规格:综合考虑
5.砂浆强度等级:综合考虑
6.泄水孔：φ50@2000</t>
  </si>
  <si>
    <r>
      <rPr>
        <sz val="9"/>
        <color theme="1"/>
        <rFont val="宋体"/>
        <charset val="134"/>
        <scheme val="minor"/>
      </rPr>
      <t xml:space="preserve">钢筋混凝土圈梁/压顶
</t>
    </r>
    <r>
      <rPr>
        <sz val="9"/>
        <color rgb="FFFF0000"/>
        <rFont val="宋体"/>
        <charset val="134"/>
        <scheme val="minor"/>
      </rPr>
      <t>（砼及模板）</t>
    </r>
  </si>
  <si>
    <t>1.混凝土强度等级:C25
2.混凝土拌和料要求：综合考虑
3.浇筑部位：综合考虑
4.养护：综合考虑
5.输送方式：综合考虑
6.表面工艺：随捣随搓平
7.模板及支撑：制作、安装、运输
8.泄水孔：Φ70PVC泄水孔</t>
  </si>
  <si>
    <r>
      <rPr>
        <sz val="9"/>
        <color theme="1"/>
        <rFont val="宋体"/>
        <charset val="134"/>
        <scheme val="minor"/>
      </rPr>
      <t xml:space="preserve">钢筋混凝土圈梁/压顶
</t>
    </r>
    <r>
      <rPr>
        <sz val="9"/>
        <color rgb="FFFF0000"/>
        <rFont val="宋体"/>
        <charset val="134"/>
        <scheme val="minor"/>
      </rPr>
      <t>（钢筋）</t>
    </r>
  </si>
  <si>
    <t>1.钢筋规格型号：综合考虑
2.钢筋制作、绑扎、电渣压力焊、单双面焊、安装,浇捣混凝土时钢筋维护
3.施工方式:综合考虑
4.钢筋部位：综合考虑</t>
  </si>
  <si>
    <t>锌钢栏杆</t>
  </si>
  <si>
    <t>1.立杆：30*50*2厚钢管
2.横杆：50*80*3厚钢管
3.埋件：100*100*8厚钢板/4Φ12钢筋
4.表面处理：深灰色氟碳漆</t>
  </si>
  <si>
    <t>水泥砂浆抹灰</t>
  </si>
  <si>
    <t>1.砂浆材料种类、厚度、配合比：综合考虑
2.墙体表面清理干净,墙面基层处理
3.施工部位综合考虑（含压顶及边框造型）</t>
  </si>
  <si>
    <t>1、基层：去除墙面浮砂、浮着物、油污等，使墙面平整无杂物
2、找平层：外墙粗底腻子
3、底漆层：外墙特制抗碱底漆，分格缝
4、面涂层：真石漆
5、罩面层：有机硅水性透明防尘面漆
6、修正清理</t>
  </si>
  <si>
    <t>(三)</t>
  </si>
  <si>
    <t>入口景观石（除石材）</t>
  </si>
  <si>
    <t>ZT-13</t>
  </si>
  <si>
    <t>1.200mm厚级配碎石垫层
2.场内外运距综合考虑</t>
  </si>
  <si>
    <r>
      <rPr>
        <sz val="9"/>
        <color rgb="FF000000"/>
        <rFont val="宋体"/>
        <charset val="134"/>
      </rPr>
      <t xml:space="preserve">钢筋混凝土基础
</t>
    </r>
    <r>
      <rPr>
        <sz val="9"/>
        <rFont val="宋体"/>
        <charset val="134"/>
      </rPr>
      <t>（</t>
    </r>
    <r>
      <rPr>
        <sz val="9"/>
        <color rgb="FFFF0000"/>
        <rFont val="宋体"/>
        <charset val="134"/>
      </rPr>
      <t>砼及模板</t>
    </r>
    <r>
      <rPr>
        <sz val="9"/>
        <rFont val="宋体"/>
        <charset val="134"/>
      </rPr>
      <t>）</t>
    </r>
  </si>
  <si>
    <r>
      <rPr>
        <sz val="9"/>
        <color theme="1"/>
        <rFont val="宋体"/>
        <charset val="134"/>
        <scheme val="minor"/>
      </rPr>
      <t xml:space="preserve">钢筋混凝土基础
</t>
    </r>
    <r>
      <rPr>
        <sz val="9"/>
        <color rgb="FFFF0000"/>
        <rFont val="宋体"/>
        <charset val="134"/>
        <scheme val="minor"/>
      </rPr>
      <t>（钢筋）</t>
    </r>
  </si>
  <si>
    <t>细石混凝土填充</t>
  </si>
  <si>
    <t>1.混凝土强度等级:综合考虑
2.混凝土拌和料要求：综合考虑
3.浇筑部位：综合考虑
4.养护：综合考虑
5.输送方式：综合考虑
6.表面工艺：随捣随搓平
7.模板及支撑：制作、安装、运输
8.泄水孔：Φ70PVC泄水孔</t>
  </si>
  <si>
    <t>天然景石</t>
  </si>
  <si>
    <t>1.天然幻彩麻开采加工
2.含预埋</t>
  </si>
  <si>
    <r>
      <rPr>
        <sz val="9"/>
        <color theme="1"/>
        <rFont val="宋体"/>
        <charset val="134"/>
        <scheme val="minor"/>
      </rPr>
      <t>按图示尺寸以</t>
    </r>
    <r>
      <rPr>
        <sz val="9"/>
        <color rgb="FFFF0000"/>
        <rFont val="宋体"/>
        <charset val="134"/>
        <scheme val="minor"/>
      </rPr>
      <t>整块</t>
    </r>
    <r>
      <rPr>
        <sz val="9"/>
        <color theme="1"/>
        <rFont val="宋体"/>
        <charset val="134"/>
        <scheme val="minor"/>
      </rPr>
      <t>计量</t>
    </r>
  </si>
  <si>
    <t>块</t>
  </si>
  <si>
    <t>天然景石刻字</t>
  </si>
  <si>
    <t>1.天然景石面层刻字
2.含预埋</t>
  </si>
  <si>
    <r>
      <rPr>
        <sz val="9"/>
        <color theme="1"/>
        <rFont val="宋体"/>
        <charset val="134"/>
        <scheme val="minor"/>
      </rPr>
      <t>按图示尺寸以</t>
    </r>
    <r>
      <rPr>
        <sz val="9"/>
        <color rgb="FFFF0000"/>
        <rFont val="宋体"/>
        <charset val="134"/>
        <scheme val="minor"/>
      </rPr>
      <t>整套</t>
    </r>
    <r>
      <rPr>
        <sz val="9"/>
        <color theme="1"/>
        <rFont val="宋体"/>
        <charset val="134"/>
        <scheme val="minor"/>
      </rPr>
      <t>计量</t>
    </r>
  </si>
  <si>
    <t>套</t>
  </si>
  <si>
    <t>六</t>
  </si>
  <si>
    <t>拆改工程</t>
  </si>
  <si>
    <r>
      <t>南大门</t>
    </r>
    <r>
      <rPr>
        <b/>
        <sz val="9"/>
        <color theme="1"/>
        <rFont val="宋体"/>
        <charset val="134"/>
        <scheme val="minor"/>
      </rPr>
      <t>（含垃圾外运离校）</t>
    </r>
  </si>
  <si>
    <t>南大门区域拆改</t>
  </si>
  <si>
    <t>1.南大门区域原建筑拆改
2.拆改方案综合考虑
3.垃圾清运
4.包含不限于图纸范围内的涉及全部拆改事项</t>
  </si>
  <si>
    <r>
      <rPr>
        <sz val="10"/>
        <color rgb="FF000000"/>
        <rFont val="宋体"/>
        <charset val="134"/>
      </rPr>
      <t>按整项工程以</t>
    </r>
    <r>
      <rPr>
        <sz val="10"/>
        <color rgb="FFFF0000"/>
        <rFont val="宋体"/>
        <charset val="134"/>
      </rPr>
      <t>项</t>
    </r>
    <r>
      <rPr>
        <sz val="10"/>
        <color rgb="FF000000"/>
        <rFont val="宋体"/>
        <charset val="134"/>
      </rPr>
      <t>计量</t>
    </r>
  </si>
  <si>
    <t>项</t>
  </si>
  <si>
    <t>商铺区域拆改</t>
  </si>
  <si>
    <t>1.商铺区域原建筑拆改
2.拆改方案综合考虑
3.垃圾清运
4.包含不限于图纸范围内的涉及全部拆改事项</t>
  </si>
  <si>
    <t>室外景观区域拆改</t>
  </si>
  <si>
    <t>1.室外景观区域拆改
2.拆改方案综合考虑
3.垃圾清运
4.包含不限于图纸范围内的涉及全部拆改事项</t>
  </si>
  <si>
    <t>七</t>
  </si>
  <si>
    <t>措施费工程</t>
  </si>
  <si>
    <t>施工措施费</t>
  </si>
  <si>
    <t>1.包含不限于安全文明施工、临时围挡、城管审批、内外脚手架搭拆、高支模搭拆、垂直运输、成品保护、二次运输、垃圾清运等</t>
  </si>
  <si>
    <t>八</t>
  </si>
  <si>
    <t>南昌工学院南大门室外苗木工程量清单</t>
  </si>
  <si>
    <t>苗木名称</t>
  </si>
  <si>
    <t>规格</t>
  </si>
  <si>
    <t>综合单价组成</t>
  </si>
  <si>
    <t>胸(地)径(cm)</t>
  </si>
  <si>
    <t>高度
(cm)</t>
  </si>
  <si>
    <t>冠幅
(cm)</t>
  </si>
  <si>
    <t>苗木
到场价</t>
  </si>
  <si>
    <t>种植费</t>
  </si>
  <si>
    <t>养护费</t>
  </si>
  <si>
    <t>利润及管理费</t>
  </si>
  <si>
    <t>乔灌</t>
  </si>
  <si>
    <t>造型罗汉松</t>
  </si>
  <si>
    <t>300-350</t>
  </si>
  <si>
    <t>200-250</t>
  </si>
  <si>
    <t>株</t>
  </si>
  <si>
    <t>枝下高60-80</t>
  </si>
  <si>
    <t>地被</t>
  </si>
  <si>
    <t>时花</t>
  </si>
  <si>
    <t>64株/m2</t>
  </si>
  <si>
    <t>草坪
（果岭草）</t>
  </si>
  <si>
    <t>满铺密封</t>
  </si>
  <si>
    <t>草坪砂垫层</t>
  </si>
  <si>
    <t>铺草坪前需铺设30mm厚细沙</t>
  </si>
  <si>
    <t>地形饱满、压实</t>
  </si>
  <si>
    <t>种植土</t>
  </si>
  <si>
    <t>含整理绿化用地、堆坡造型、场内外运输等所有工序</t>
  </si>
  <si>
    <t>按绿化面积计</t>
  </si>
  <si>
    <t>南昌工学院南大门水电工程量清单</t>
  </si>
  <si>
    <t>含税合计
（元）</t>
  </si>
  <si>
    <t>备注（品牌）</t>
  </si>
  <si>
    <t>电气安装工程</t>
  </si>
  <si>
    <t>灯具安装 筒灯</t>
  </si>
  <si>
    <t>1.型号规格：按图纸要求
2.包括软管安装、灯具本体组装、接线、支吊架制作及安装、刷漆、试亮、软管、金属外壳接地等一切配件、附件和调试</t>
  </si>
  <si>
    <t>按设计图示按套计量</t>
  </si>
  <si>
    <t>防雾筒灯安装</t>
  </si>
  <si>
    <t>吸顶灯安装</t>
  </si>
  <si>
    <t>平板灯安装 600*600</t>
  </si>
  <si>
    <t>洗墙灯安装</t>
  </si>
  <si>
    <t>LDE灯带安装</t>
  </si>
  <si>
    <t>按设计图示按米计量</t>
  </si>
  <si>
    <t>LED线型灯带安装</t>
  </si>
  <si>
    <t>LED线型灯安装 L=1200</t>
  </si>
  <si>
    <t>排气扇安装</t>
  </si>
  <si>
    <t>暗装单极开关安装</t>
  </si>
  <si>
    <t>1.本体安装
2.焊、压接线端子
3.接线</t>
  </si>
  <si>
    <t>按设计图示按个计量</t>
  </si>
  <si>
    <t>个</t>
  </si>
  <si>
    <t>暗装双极开关安装</t>
  </si>
  <si>
    <t>暗装三极开关安装</t>
  </si>
  <si>
    <t>单相二、三孔插座(安全型)安装</t>
  </si>
  <si>
    <t>单相带防溅盒五孔插座(安全型)安装</t>
  </si>
  <si>
    <t>单相带开关壁挂式空调三孔插座(安全型) 20A安装</t>
  </si>
  <si>
    <t>单相热水器五孔插座(安全型)安装</t>
  </si>
  <si>
    <t>单相小厨宝五孔插座安装</t>
  </si>
  <si>
    <t>单相带开关柜式空调三孔插座(安全型)安装</t>
  </si>
  <si>
    <t>单相地面三孔插座（安全型）安装</t>
  </si>
  <si>
    <t>配电箱安装</t>
  </si>
  <si>
    <t>1.凿孔、本体安装、完工后的墙体修复
2.基础型钢制作、安装
3.焊、压接线端子
4.补刷（喷)油漆
5.接地</t>
  </si>
  <si>
    <t>按设计图示按台计量</t>
  </si>
  <si>
    <t>台</t>
  </si>
  <si>
    <t xml:space="preserve">电气配管 JDG20 </t>
  </si>
  <si>
    <t>1.配管形式及部位:暗敷
2.内容：量尺寸、断管、连接接头、钻孔、攻丝、固定、接地穿引线，线盒安装，凿槽、刨沟，预埋配管土方开挖、回填等完成工作的全部内容</t>
  </si>
  <si>
    <t>按设计图示尺寸以延长米计算</t>
  </si>
  <si>
    <t>电气配管 JDG25</t>
  </si>
  <si>
    <t>电气配管 SC70</t>
  </si>
  <si>
    <t>电气配管 SC100</t>
  </si>
  <si>
    <t xml:space="preserve">电线敷设 WDZB-BYJ-2.5 </t>
  </si>
  <si>
    <t>1.导线用途、配线形式、部位:穿管敷设
2.型号、规格:按设计图纸要求
3.包括不限于扫管、涂滑石粉、穿线、编号、焊接包头、并线等。</t>
  </si>
  <si>
    <t>按图示尺寸以延长米计量</t>
  </si>
  <si>
    <t>电线敷设 WDZB-BYJ-4</t>
  </si>
  <si>
    <t>电线敷设 WDZB-BYJ-6</t>
  </si>
  <si>
    <t>电缆敷设 WDZB1-YJY-5x16</t>
  </si>
  <si>
    <t>电缆敷设 WDZB1-YJY-4x35+1x16</t>
  </si>
  <si>
    <t>工程量暂定</t>
  </si>
  <si>
    <t>弱电安装工程</t>
  </si>
  <si>
    <t>弱电箱安装</t>
  </si>
  <si>
    <t>1.型号规格：按图纸要求
2.包括测定、打孔、固定、接线、开关及机构调整、接地、调试</t>
  </si>
  <si>
    <t>电话插座安装</t>
  </si>
  <si>
    <t>1.定位放线；
2.并线、面板安装；
3.满足图纸及施工规范要求。</t>
  </si>
  <si>
    <t>网络插座安装</t>
  </si>
  <si>
    <t>电线敷设 电话线</t>
  </si>
  <si>
    <t>电线敷设 网络线</t>
  </si>
  <si>
    <t>电气配管 PV20</t>
  </si>
  <si>
    <t>给排水工程</t>
  </si>
  <si>
    <t>PPR给水管敷设 DN15</t>
  </si>
  <si>
    <t>1.给水管、附件安装
2.水管开槽
3.其他：满足设计图纸要求及相关规范、技术要求</t>
  </si>
  <si>
    <t>PPR给水管敷设 DN20</t>
  </si>
  <si>
    <t>PPR热水管敷设 DN15</t>
  </si>
  <si>
    <t>保温套管敷设 DN15</t>
  </si>
  <si>
    <t>1.保温材料：硬聚氨酯
2.保温厚度：20mm
3.管道外径:20mm
4.安装
5.软木制品安装</t>
  </si>
  <si>
    <t>截止阀安装 DN20</t>
  </si>
  <si>
    <t>1.材质：按设计要求
2.规格、压力等级：1.0MPa
3.连接形式:螺纹连接
4.安装
5.调试</t>
  </si>
  <si>
    <t>水表安装 DN20</t>
  </si>
  <si>
    <t>1.安装部位(室内外）：室内安装
2.型号、规格：DN20
3.连接形式:螺纹连接
4.组装</t>
  </si>
  <si>
    <t>按设计图示按组计量</t>
  </si>
  <si>
    <t>组</t>
  </si>
  <si>
    <t>淋浴龙头安装</t>
  </si>
  <si>
    <t>1.包括留堵洞眼、栽木砖、切管、套丝 ，淋浴龙头及淋浴组件安装、试水 ，完成安装的其他一切，相关工程内容费用</t>
  </si>
  <si>
    <t>厨盆安装</t>
  </si>
  <si>
    <t>1.包括留堵洞眼、栽木砖、切管、套丝 ，上下水管连接(包括上水软管、角阀、厨盆、龙头、去水、存水弯、排水管等）试水 ，完成安装的其他一切，相关工程内容费用</t>
  </si>
  <si>
    <t>洗手盆安装</t>
  </si>
  <si>
    <t>1.包括留堵洞眼、栽木砖、切管、套丝 ，上下水管连接(包括上水软管、角阀、洗手盆、龙头、去水、存水弯、排水管等）试水 ，完成安装的其他一切，相关工程内容费用</t>
  </si>
  <si>
    <t>坐便器安装</t>
  </si>
  <si>
    <t>1.包括留堵洞眼、栽木砖、切管、套丝 ，上下水管连接(包括上水软管、角阀、去水、存水弯、排水管等）试水 ，完成安装的其他一切，相关工程内容费用</t>
  </si>
  <si>
    <t>按套计量</t>
  </si>
  <si>
    <t>塑料排水管安装 DN100</t>
  </si>
  <si>
    <t>1.排水管、附件安装
2.水管开槽、土方开挖回填
3.其他：满足设计图纸要求及相关规范、技术要求</t>
  </si>
  <si>
    <t>塑料排水管安装 DN75</t>
  </si>
  <si>
    <t>地漏安装 DN75</t>
  </si>
  <si>
    <t>1.地漏安装
2.其他：满足设计图纸要求及相关规范、技术要求</t>
  </si>
  <si>
    <t>园林电气工程</t>
  </si>
  <si>
    <t>LED插地灯安装 12W</t>
  </si>
  <si>
    <t>1.名称:LED插地灯 12W
2.灯具基础及具体做法详见图纸、插地安装</t>
  </si>
  <si>
    <t>按图示尺寸以个计量</t>
  </si>
  <si>
    <t xml:space="preserve">围墙灯安装 12w </t>
  </si>
  <si>
    <t>1.名称:围墙灯 12W
2.灯具基础及具体做法详见图纸、围墙上安装</t>
  </si>
  <si>
    <t>庭院灯安装 LED灯 50W H=2.8m</t>
  </si>
  <si>
    <t>1.名称:庭院灯 LED灯 50W
2.灯具基础及具体做法详见景建施、落地安装</t>
  </si>
  <si>
    <t>电气配线 WDZB-BYJ-2.5</t>
  </si>
  <si>
    <t>园林给排水工程</t>
  </si>
  <si>
    <t>取水器 DN20安装</t>
  </si>
  <si>
    <t>阀门 DN50安装</t>
  </si>
  <si>
    <t xml:space="preserve">砖砌阀门井 </t>
  </si>
  <si>
    <t>1.垫层铺筑
2.模板制作、安装、拆除
3.混凝土拌和、运输、浇筑、砌砖、勾缝、养护
4.井圈、井盖安装
5.盖板安装
6.踏步安装
7.防水、止水</t>
  </si>
  <si>
    <t>按设计图示按座计量</t>
  </si>
  <si>
    <t>座</t>
  </si>
  <si>
    <t>给水管 DN50</t>
  </si>
  <si>
    <t>1.安装部位：室外
2.介质：给水
3.规格：DN50、公称压力1.0MPa
4.连接形式（含管件）：电热熔连接
5.压力试验及吹、洗设计要求 管道压力试验、管道水冲洗
6.管道基础、砂垫层、砂保护</t>
  </si>
  <si>
    <t>给水管 DN20</t>
  </si>
  <si>
    <t>1.安装部位：室外
2.介质：给水
3.规格：DN20、公称压力1.0MPa
4.连接形式（含管件）：电热熔连接
5.压力试验及吹、洗设计要求 管道压力试验、管道水冲洗
6.管道基础、砂垫层、砂保护</t>
  </si>
  <si>
    <t>工程量计算说明：</t>
  </si>
  <si>
    <t>1、电气预埋计算至出外墙1.5m处，预留电动伸缩门电源线；</t>
  </si>
  <si>
    <t>2、AL1配电箱进线电缆暂按200m估算，实际长度以最后施工确定为准；</t>
  </si>
  <si>
    <t>3、给排水出计至出外墙1.5m处；</t>
  </si>
  <si>
    <t>4、配电AL2进线按WDZB1-YJY-5x16计算；</t>
  </si>
  <si>
    <t>5、不含商铺泛光照明。</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</si>
</sst>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2]* #,##0.00_);_([$€-2]* \(#,##0.00\);_([$€-2]* &quot;-&quot;??_)"/>
    <numFmt numFmtId="177" formatCode="0.00_ "/>
    <numFmt numFmtId="178" formatCode="0.00_);[Red]\(0.00\)"/>
    <numFmt numFmtId="179" formatCode="0_ "/>
  </numFmts>
  <fonts count="61">
    <font>
      <sz val="11"/>
      <color theme="1"/>
      <name val="宋体"/>
      <charset val="134"/>
      <scheme val="minor"/>
    </font>
    <font>
      <sz val="12"/>
      <color theme="1"/>
      <name val="宋体"/>
      <charset val="134"/>
      <scheme val="minor"/>
    </font>
    <font>
      <sz val="9"/>
      <color theme="1"/>
      <name val="宋体"/>
      <charset val="134"/>
      <scheme val="minor"/>
    </font>
    <font>
      <b/>
      <sz val="12"/>
      <color theme="1"/>
      <name val="宋体"/>
      <charset val="134"/>
      <scheme val="minor"/>
    </font>
    <font>
      <b/>
      <sz val="9"/>
      <color indexed="8"/>
      <name val="宋体"/>
      <charset val="134"/>
      <scheme val="minor"/>
    </font>
    <font>
      <sz val="9"/>
      <name val="宋体"/>
      <charset val="134"/>
      <scheme val="minor"/>
    </font>
    <font>
      <sz val="10"/>
      <name val="宋体"/>
      <charset val="134"/>
      <scheme val="minor"/>
    </font>
    <font>
      <sz val="9"/>
      <color indexed="8"/>
      <name val="宋体"/>
      <charset val="134"/>
      <scheme val="minor"/>
    </font>
    <font>
      <sz val="9"/>
      <color rgb="FFFF0000"/>
      <name val="宋体"/>
      <charset val="134"/>
      <scheme val="minor"/>
    </font>
    <font>
      <b/>
      <sz val="9"/>
      <name val="宋体"/>
      <charset val="134"/>
      <scheme val="minor"/>
    </font>
    <font>
      <b/>
      <sz val="12"/>
      <color indexed="8"/>
      <name val="宋体"/>
      <charset val="134"/>
    </font>
    <font>
      <b/>
      <sz val="9"/>
      <color indexed="8"/>
      <name val="宋体"/>
      <charset val="134"/>
    </font>
    <font>
      <sz val="9"/>
      <name val="宋体"/>
      <charset val="134"/>
    </font>
    <font>
      <sz val="9"/>
      <name val="宋体"/>
      <charset val="0"/>
    </font>
    <font>
      <sz val="9"/>
      <color rgb="FFFF0000"/>
      <name val="宋体"/>
      <charset val="134"/>
    </font>
    <font>
      <sz val="9"/>
      <name val="宋体"/>
      <charset val="134"/>
      <scheme val="major"/>
    </font>
    <font>
      <b/>
      <sz val="9"/>
      <color theme="1"/>
      <name val="宋体"/>
      <charset val="134"/>
    </font>
    <font>
      <sz val="9"/>
      <color indexed="8"/>
      <name val="宋体"/>
      <charset val="134"/>
    </font>
    <font>
      <sz val="9"/>
      <color theme="1"/>
      <name val="宋体"/>
      <charset val="134"/>
    </font>
    <font>
      <sz val="9"/>
      <color rgb="FFFF0000"/>
      <name val="宋体"/>
      <charset val="0"/>
    </font>
    <font>
      <sz val="10"/>
      <color rgb="FF000000"/>
      <name val="宋体"/>
      <charset val="134"/>
    </font>
    <font>
      <sz val="10"/>
      <name val="宋体"/>
      <charset val="134"/>
    </font>
    <font>
      <b/>
      <sz val="9"/>
      <color rgb="FFFF0000"/>
      <name val="宋体"/>
      <charset val="134"/>
      <scheme val="minor"/>
    </font>
    <font>
      <sz val="9"/>
      <color rgb="FF000000"/>
      <name val="宋体"/>
      <charset val="134"/>
    </font>
    <font>
      <sz val="10"/>
      <color theme="1"/>
      <name val="宋体"/>
      <charset val="134"/>
      <scheme val="minor"/>
    </font>
    <font>
      <sz val="11"/>
      <name val="宋体"/>
      <charset val="134"/>
      <scheme val="minor"/>
    </font>
    <font>
      <sz val="11"/>
      <color indexed="8"/>
      <name val="宋体"/>
      <charset val="134"/>
    </font>
    <font>
      <b/>
      <sz val="9"/>
      <color rgb="FFFF0000"/>
      <name val="宋体"/>
      <charset val="134"/>
    </font>
    <font>
      <sz val="10"/>
      <color indexed="8"/>
      <name val="宋体"/>
      <charset val="134"/>
    </font>
    <font>
      <b/>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0"/>
      <name val="Arial"/>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8"/>
      <name val="宋体"/>
      <charset val="134"/>
    </font>
    <font>
      <sz val="9"/>
      <color rgb="FF000000"/>
      <name val="宋体"/>
      <charset val="134"/>
      <scheme val="minor"/>
    </font>
    <font>
      <sz val="10"/>
      <name val="Helv"/>
      <charset val="134"/>
    </font>
    <font>
      <sz val="10"/>
      <name val="Helv"/>
      <charset val="0"/>
    </font>
    <font>
      <sz val="10"/>
      <color rgb="FFFF0000"/>
      <name val="宋体"/>
      <charset val="134"/>
    </font>
    <font>
      <u/>
      <sz val="9"/>
      <color theme="1"/>
      <name val="宋体"/>
      <charset val="134"/>
      <scheme val="minor"/>
    </font>
    <font>
      <b/>
      <sz val="9"/>
      <color theme="1"/>
      <name val="宋体"/>
      <charset val="134"/>
      <scheme val="minor"/>
    </font>
    <font>
      <b/>
      <sz val="9"/>
      <name val="宋体"/>
      <charset val="134"/>
    </font>
    <font>
      <b/>
      <sz val="9"/>
      <name val="宋体"/>
      <charset val="134"/>
    </font>
    <font>
      <sz val="9"/>
      <name val="宋体"/>
      <charset val="134"/>
    </font>
  </fonts>
  <fills count="39">
    <fill>
      <patternFill patternType="none"/>
    </fill>
    <fill>
      <patternFill patternType="gray125"/>
    </fill>
    <fill>
      <patternFill patternType="solid">
        <fgColor theme="8" tint="0.799981688894314"/>
        <bgColor indexed="64"/>
      </patternFill>
    </fill>
    <fill>
      <patternFill patternType="solid">
        <fgColor theme="9" tint="0.799981688894314"/>
        <bgColor indexed="64"/>
      </patternFill>
    </fill>
    <fill>
      <patternFill patternType="solid">
        <fgColor theme="0"/>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8"/>
        <bgColor indexed="64"/>
      </patternFill>
    </fill>
    <fill>
      <patternFill patternType="solid">
        <fgColor theme="9" tint="0.8"/>
        <bgColor indexed="64"/>
      </patternFill>
    </fill>
    <fill>
      <patternFill patternType="solid">
        <fgColor theme="5" tint="0.8"/>
        <bgColor indexed="64"/>
      </patternFill>
    </fill>
    <fill>
      <patternFill patternType="solid">
        <fgColor rgb="FFFFC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FFFFFF"/>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0" fillId="0" borderId="0" applyFont="0" applyFill="0" applyBorder="0" applyAlignment="0" applyProtection="0">
      <alignment vertical="center"/>
    </xf>
    <xf numFmtId="0" fontId="30" fillId="11" borderId="0" applyNumberFormat="0" applyBorder="0" applyAlignment="0" applyProtection="0">
      <alignment vertical="center"/>
    </xf>
    <xf numFmtId="0" fontId="31" fillId="12"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13" borderId="0" applyNumberFormat="0" applyBorder="0" applyAlignment="0" applyProtection="0">
      <alignment vertical="center"/>
    </xf>
    <xf numFmtId="0" fontId="32" fillId="14" borderId="0" applyNumberFormat="0" applyBorder="0" applyAlignment="0" applyProtection="0">
      <alignment vertical="center"/>
    </xf>
    <xf numFmtId="43" fontId="0" fillId="0" borderId="0" applyFont="0" applyFill="0" applyBorder="0" applyAlignment="0" applyProtection="0">
      <alignment vertical="center"/>
    </xf>
    <xf numFmtId="0" fontId="33" fillId="0" borderId="0">
      <alignment vertical="center"/>
    </xf>
    <xf numFmtId="0" fontId="34" fillId="15"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6" borderId="13" applyNumberFormat="0" applyFont="0" applyAlignment="0" applyProtection="0">
      <alignment vertical="center"/>
    </xf>
    <xf numFmtId="0" fontId="34" fillId="17"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xf numFmtId="0" fontId="42" fillId="0" borderId="14" applyNumberFormat="0" applyFill="0" applyAlignment="0" applyProtection="0">
      <alignment vertical="center"/>
    </xf>
    <xf numFmtId="0" fontId="43" fillId="0" borderId="14" applyNumberFormat="0" applyFill="0" applyAlignment="0" applyProtection="0">
      <alignment vertical="center"/>
    </xf>
    <xf numFmtId="0" fontId="34" fillId="18" borderId="0" applyNumberFormat="0" applyBorder="0" applyAlignment="0" applyProtection="0">
      <alignment vertical="center"/>
    </xf>
    <xf numFmtId="0" fontId="37" fillId="0" borderId="15" applyNumberFormat="0" applyFill="0" applyAlignment="0" applyProtection="0">
      <alignment vertical="center"/>
    </xf>
    <xf numFmtId="0" fontId="34" fillId="19" borderId="0" applyNumberFormat="0" applyBorder="0" applyAlignment="0" applyProtection="0">
      <alignment vertical="center"/>
    </xf>
    <xf numFmtId="0" fontId="44" fillId="20" borderId="16" applyNumberFormat="0" applyAlignment="0" applyProtection="0">
      <alignment vertical="center"/>
    </xf>
    <xf numFmtId="0" fontId="45" fillId="20" borderId="12" applyNumberFormat="0" applyAlignment="0" applyProtection="0">
      <alignment vertical="center"/>
    </xf>
    <xf numFmtId="0" fontId="46" fillId="21" borderId="17" applyNumberFormat="0" applyAlignment="0" applyProtection="0">
      <alignment vertical="center"/>
    </xf>
    <xf numFmtId="0" fontId="30" fillId="3" borderId="0" applyNumberFormat="0" applyBorder="0" applyAlignment="0" applyProtection="0">
      <alignment vertical="center"/>
    </xf>
    <xf numFmtId="0" fontId="34" fillId="22" borderId="0" applyNumberFormat="0" applyBorder="0" applyAlignment="0" applyProtection="0">
      <alignment vertical="center"/>
    </xf>
    <xf numFmtId="0" fontId="47" fillId="0" borderId="18" applyNumberFormat="0" applyFill="0" applyAlignment="0" applyProtection="0">
      <alignment vertical="center"/>
    </xf>
    <xf numFmtId="0" fontId="48" fillId="0" borderId="19" applyNumberFormat="0" applyFill="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41" fillId="0" borderId="0">
      <alignment vertical="center"/>
    </xf>
    <xf numFmtId="0" fontId="30" fillId="2" borderId="0" applyNumberFormat="0" applyBorder="0" applyAlignment="0" applyProtection="0">
      <alignment vertical="center"/>
    </xf>
    <xf numFmtId="0" fontId="34" fillId="25" borderId="0" applyNumberFormat="0" applyBorder="0" applyAlignment="0" applyProtection="0">
      <alignment vertical="center"/>
    </xf>
    <xf numFmtId="0" fontId="30" fillId="6" borderId="0" applyNumberFormat="0" applyBorder="0" applyAlignment="0" applyProtection="0">
      <alignment vertical="center"/>
    </xf>
    <xf numFmtId="0" fontId="30" fillId="26" borderId="0" applyNumberFormat="0" applyBorder="0" applyAlignment="0" applyProtection="0">
      <alignment vertical="center"/>
    </xf>
    <xf numFmtId="0" fontId="30" fillId="5" borderId="0" applyNumberFormat="0" applyBorder="0" applyAlignment="0" applyProtection="0">
      <alignment vertical="center"/>
    </xf>
    <xf numFmtId="0" fontId="30"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4" fillId="32" borderId="0" applyNumberFormat="0" applyBorder="0" applyAlignment="0" applyProtection="0">
      <alignment vertical="center"/>
    </xf>
    <xf numFmtId="0" fontId="51" fillId="0" borderId="0"/>
    <xf numFmtId="0" fontId="30" fillId="33" borderId="0" applyNumberFormat="0" applyBorder="0" applyAlignment="0" applyProtection="0">
      <alignment vertical="center"/>
    </xf>
    <xf numFmtId="0" fontId="34" fillId="34" borderId="0" applyNumberFormat="0" applyBorder="0" applyAlignment="0" applyProtection="0">
      <alignment vertical="center"/>
    </xf>
    <xf numFmtId="0" fontId="52" fillId="35" borderId="0">
      <alignment horizontal="left" vertical="center" wrapText="1"/>
    </xf>
    <xf numFmtId="0" fontId="34" fillId="36" borderId="0" applyNumberFormat="0" applyBorder="0" applyAlignment="0" applyProtection="0">
      <alignment vertical="center"/>
    </xf>
    <xf numFmtId="0" fontId="41" fillId="0" borderId="0">
      <alignment vertical="center"/>
    </xf>
    <xf numFmtId="0" fontId="41" fillId="0" borderId="0"/>
    <xf numFmtId="0" fontId="30" fillId="37" borderId="0" applyNumberFormat="0" applyBorder="0" applyAlignment="0" applyProtection="0">
      <alignment vertical="center"/>
    </xf>
    <xf numFmtId="0" fontId="34" fillId="38" borderId="0" applyNumberFormat="0" applyBorder="0" applyAlignment="0" applyProtection="0">
      <alignment vertical="center"/>
    </xf>
    <xf numFmtId="0" fontId="26" fillId="0" borderId="0">
      <alignment vertical="center"/>
    </xf>
    <xf numFmtId="0" fontId="53" fillId="0" borderId="0"/>
    <xf numFmtId="0" fontId="0" fillId="0" borderId="0">
      <alignment vertical="center"/>
    </xf>
    <xf numFmtId="0" fontId="2" fillId="0" borderId="0"/>
    <xf numFmtId="0" fontId="41" fillId="0" borderId="0"/>
    <xf numFmtId="0" fontId="41" fillId="0" borderId="0"/>
    <xf numFmtId="176" fontId="54" fillId="0" borderId="0"/>
    <xf numFmtId="0" fontId="41" fillId="0" borderId="0">
      <alignment vertical="center"/>
    </xf>
  </cellStyleXfs>
  <cellXfs count="16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2" xfId="58" applyFont="1" applyFill="1" applyBorder="1" applyAlignment="1">
      <alignment horizontal="center" vertical="center" wrapText="1"/>
    </xf>
    <xf numFmtId="0" fontId="4" fillId="2" borderId="3" xfId="58"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58" applyFont="1" applyFill="1" applyBorder="1" applyAlignment="1">
      <alignment horizontal="center" vertical="center" wrapText="1"/>
    </xf>
    <xf numFmtId="49" fontId="5" fillId="3" borderId="1" xfId="0" applyNumberFormat="1" applyFont="1" applyFill="1" applyBorder="1" applyAlignment="1">
      <alignment horizontal="center" vertical="center"/>
    </xf>
    <xf numFmtId="49" fontId="5" fillId="3" borderId="5" xfId="0" applyNumberFormat="1" applyFont="1" applyFill="1" applyBorder="1" applyAlignment="1">
      <alignment horizontal="center" vertical="center"/>
    </xf>
    <xf numFmtId="49" fontId="5" fillId="3" borderId="6"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177" fontId="2" fillId="3" borderId="1" xfId="0" applyNumberFormat="1" applyFont="1" applyFill="1" applyBorder="1" applyAlignment="1">
      <alignment horizontal="center" vertical="center" wrapText="1"/>
    </xf>
    <xf numFmtId="0" fontId="5" fillId="0" borderId="1" xfId="35"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0" borderId="1" xfId="56" applyFont="1" applyFill="1" applyBorder="1" applyAlignment="1">
      <alignment horizontal="left" vertical="center" wrapText="1"/>
    </xf>
    <xf numFmtId="0" fontId="7" fillId="0" borderId="1" xfId="0" applyFont="1" applyBorder="1" applyAlignment="1">
      <alignment horizontal="center" vertical="center" wrapText="1"/>
    </xf>
    <xf numFmtId="0" fontId="2" fillId="0" borderId="1" xfId="58" applyFont="1" applyFill="1" applyBorder="1" applyAlignment="1">
      <alignment horizontal="center" vertical="center" wrapText="1"/>
    </xf>
    <xf numFmtId="177" fontId="2" fillId="0" borderId="1" xfId="0" applyNumberFormat="1" applyFont="1" applyBorder="1" applyAlignment="1">
      <alignment horizontal="center" vertical="center" wrapText="1"/>
    </xf>
    <xf numFmtId="177" fontId="7" fillId="5" borderId="1" xfId="56" applyNumberFormat="1" applyFont="1" applyFill="1" applyBorder="1" applyAlignment="1">
      <alignment horizontal="center" vertical="center" wrapText="1"/>
    </xf>
    <xf numFmtId="0" fontId="6" fillId="0" borderId="1" xfId="0" applyFont="1" applyBorder="1" applyAlignment="1">
      <alignment horizontal="center" vertical="center"/>
    </xf>
    <xf numFmtId="0" fontId="2" fillId="0" borderId="1" xfId="60" applyFont="1" applyFill="1" applyBorder="1" applyAlignment="1">
      <alignment horizontal="left" vertical="center" wrapText="1"/>
    </xf>
    <xf numFmtId="0" fontId="5" fillId="0" borderId="1" xfId="0" applyFont="1" applyBorder="1" applyAlignment="1">
      <alignment horizontal="left" vertical="center" wrapText="1"/>
    </xf>
    <xf numFmtId="0" fontId="2" fillId="0" borderId="7" xfId="60" applyFont="1" applyFill="1" applyBorder="1" applyAlignment="1">
      <alignment horizontal="left" vertical="center" wrapText="1"/>
    </xf>
    <xf numFmtId="0" fontId="2" fillId="0" borderId="6" xfId="56" applyFont="1" applyFill="1" applyBorder="1" applyAlignment="1">
      <alignment horizontal="left" vertical="center" wrapText="1"/>
    </xf>
    <xf numFmtId="0" fontId="5" fillId="0" borderId="1" xfId="0" applyFont="1" applyBorder="1" applyAlignment="1">
      <alignment horizontal="center" vertical="center" wrapText="1"/>
    </xf>
    <xf numFmtId="178" fontId="7" fillId="0" borderId="1" xfId="56"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177" fontId="4" fillId="2" borderId="2"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177" fontId="4" fillId="2" borderId="3" xfId="0" applyNumberFormat="1" applyFont="1" applyFill="1" applyBorder="1" applyAlignment="1">
      <alignment horizontal="center" vertical="center" wrapText="1"/>
    </xf>
    <xf numFmtId="10" fontId="4" fillId="5" borderId="1" xfId="0" applyNumberFormat="1" applyFont="1" applyFill="1" applyBorder="1" applyAlignment="1">
      <alignment horizontal="center" vertical="center" wrapText="1"/>
    </xf>
    <xf numFmtId="177" fontId="4" fillId="2" borderId="4" xfId="0" applyNumberFormat="1" applyFont="1" applyFill="1" applyBorder="1" applyAlignment="1">
      <alignment horizontal="center" vertical="center" wrapText="1"/>
    </xf>
    <xf numFmtId="177" fontId="2" fillId="3" borderId="1" xfId="0" applyNumberFormat="1" applyFont="1" applyFill="1" applyBorder="1" applyAlignment="1">
      <alignment horizontal="center" vertical="center"/>
    </xf>
    <xf numFmtId="177" fontId="7" fillId="3" borderId="1" xfId="0" applyNumberFormat="1" applyFont="1" applyFill="1" applyBorder="1" applyAlignment="1">
      <alignment horizontal="center" vertical="center" wrapText="1"/>
    </xf>
    <xf numFmtId="177" fontId="7" fillId="0" borderId="1" xfId="0" applyNumberFormat="1" applyFont="1" applyBorder="1" applyAlignment="1">
      <alignment horizontal="center" vertical="center" wrapText="1"/>
    </xf>
    <xf numFmtId="177" fontId="7" fillId="0" borderId="1" xfId="56" applyNumberFormat="1" applyFont="1" applyFill="1" applyBorder="1" applyAlignment="1">
      <alignment horizontal="center" vertical="center" wrapText="1"/>
    </xf>
    <xf numFmtId="0" fontId="5" fillId="0" borderId="0" xfId="35" applyFont="1" applyFill="1" applyAlignment="1">
      <alignment horizontal="center" vertical="center" wrapText="1"/>
    </xf>
    <xf numFmtId="177" fontId="8" fillId="0" borderId="1" xfId="56" applyNumberFormat="1" applyFont="1" applyFill="1" applyBorder="1" applyAlignment="1">
      <alignment horizontal="center" vertical="center" wrapText="1"/>
    </xf>
    <xf numFmtId="0" fontId="2" fillId="0" borderId="0" xfId="0" applyFont="1" applyAlignment="1">
      <alignment horizontal="center" vertical="center" wrapText="1"/>
    </xf>
    <xf numFmtId="0" fontId="5" fillId="0" borderId="1" xfId="0" applyFont="1" applyBorder="1" applyAlignment="1">
      <alignment horizontal="left" vertical="top" wrapText="1"/>
    </xf>
    <xf numFmtId="0" fontId="5" fillId="6" borderId="1" xfId="35" applyFont="1" applyFill="1" applyBorder="1" applyAlignment="1">
      <alignment horizontal="center" vertical="center" wrapText="1"/>
    </xf>
    <xf numFmtId="49" fontId="9" fillId="2" borderId="5" xfId="0" applyNumberFormat="1" applyFont="1" applyFill="1" applyBorder="1" applyAlignment="1">
      <alignment horizontal="center" vertical="center"/>
    </xf>
    <xf numFmtId="49" fontId="9" fillId="2" borderId="6"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0" fontId="8" fillId="0" borderId="0" xfId="0" applyFont="1" applyAlignment="1">
      <alignment horizontal="left" vertical="center"/>
    </xf>
    <xf numFmtId="177" fontId="2" fillId="2" borderId="1" xfId="0" applyNumberFormat="1" applyFont="1" applyFill="1" applyBorder="1" applyAlignment="1">
      <alignment horizontal="center" vertical="center"/>
    </xf>
    <xf numFmtId="179" fontId="2" fillId="0" borderId="0" xfId="0" applyNumberFormat="1" applyFont="1" applyAlignment="1">
      <alignment horizontal="center" vertical="center"/>
    </xf>
    <xf numFmtId="0" fontId="2" fillId="0" borderId="0" xfId="0" applyFont="1" applyAlignment="1">
      <alignment horizontal="left" vertical="center"/>
    </xf>
    <xf numFmtId="177" fontId="2" fillId="0" borderId="0" xfId="0" applyNumberFormat="1" applyFont="1" applyAlignment="1">
      <alignment horizontal="center" vertical="center"/>
    </xf>
    <xf numFmtId="0" fontId="10" fillId="0" borderId="0" xfId="0" applyNumberFormat="1" applyFont="1" applyFill="1" applyBorder="1" applyAlignment="1" applyProtection="1">
      <alignment horizontal="center" vertical="center"/>
      <protection locked="0"/>
    </xf>
    <xf numFmtId="0" fontId="10" fillId="0" borderId="0" xfId="0" applyNumberFormat="1" applyFont="1" applyFill="1" applyBorder="1" applyAlignment="1" applyProtection="1">
      <alignment horizontal="center" vertical="center" wrapText="1"/>
      <protection locked="0"/>
    </xf>
    <xf numFmtId="0" fontId="11" fillId="7" borderId="1" xfId="0" applyNumberFormat="1" applyFont="1" applyFill="1" applyBorder="1" applyAlignment="1" applyProtection="1">
      <alignment horizontal="center" vertical="center"/>
      <protection locked="0"/>
    </xf>
    <xf numFmtId="0" fontId="11" fillId="7" borderId="2" xfId="0" applyNumberFormat="1" applyFont="1" applyFill="1" applyBorder="1" applyAlignment="1" applyProtection="1">
      <alignment horizontal="center" vertical="center" wrapText="1"/>
      <protection locked="0"/>
    </xf>
    <xf numFmtId="0" fontId="11" fillId="7" borderId="2" xfId="0" applyNumberFormat="1" applyFont="1" applyFill="1" applyBorder="1" applyAlignment="1" applyProtection="1">
      <alignment horizontal="center" vertical="center"/>
      <protection locked="0"/>
    </xf>
    <xf numFmtId="0" fontId="11" fillId="7" borderId="3" xfId="0" applyNumberFormat="1" applyFont="1" applyFill="1" applyBorder="1" applyAlignment="1" applyProtection="1">
      <alignment horizontal="center" vertical="center" wrapText="1"/>
      <protection locked="0"/>
    </xf>
    <xf numFmtId="0" fontId="11" fillId="7" borderId="1" xfId="0" applyNumberFormat="1" applyFont="1" applyFill="1" applyBorder="1" applyAlignment="1" applyProtection="1">
      <alignment horizontal="center" vertical="center" wrapText="1"/>
      <protection locked="0"/>
    </xf>
    <xf numFmtId="0" fontId="11" fillId="7" borderId="3" xfId="0" applyNumberFormat="1" applyFont="1" applyFill="1" applyBorder="1" applyAlignment="1" applyProtection="1">
      <alignment horizontal="center" vertical="center"/>
      <protection locked="0"/>
    </xf>
    <xf numFmtId="1" fontId="11" fillId="7" borderId="2" xfId="0" applyNumberFormat="1" applyFont="1" applyFill="1" applyBorder="1" applyAlignment="1" applyProtection="1">
      <alignment horizontal="center" vertical="center" wrapText="1"/>
      <protection locked="0"/>
    </xf>
    <xf numFmtId="1" fontId="11" fillId="7" borderId="3" xfId="0" applyNumberFormat="1" applyFont="1" applyFill="1" applyBorder="1" applyAlignment="1" applyProtection="1">
      <alignment horizontal="center" vertical="center" wrapText="1"/>
      <protection locked="0"/>
    </xf>
    <xf numFmtId="0" fontId="11" fillId="8" borderId="1" xfId="0" applyNumberFormat="1" applyFont="1" applyFill="1" applyBorder="1" applyAlignment="1" applyProtection="1">
      <alignment horizontal="center" vertical="center"/>
      <protection locked="0"/>
    </xf>
    <xf numFmtId="0" fontId="11" fillId="8" borderId="1" xfId="0" applyNumberFormat="1" applyFont="1" applyFill="1" applyBorder="1" applyAlignment="1" applyProtection="1">
      <alignment vertical="center"/>
      <protection locked="0"/>
    </xf>
    <xf numFmtId="179" fontId="12" fillId="0" borderId="1" xfId="2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177" fontId="14" fillId="9" borderId="1" xfId="63" applyNumberFormat="1" applyFont="1" applyFill="1" applyBorder="1" applyAlignment="1">
      <alignment horizontal="center" vertical="center" wrapText="1"/>
    </xf>
    <xf numFmtId="179" fontId="5" fillId="0" borderId="1" xfId="20" applyNumberFormat="1" applyFont="1" applyFill="1" applyBorder="1" applyAlignment="1">
      <alignment horizontal="center" vertical="center" wrapText="1"/>
    </xf>
    <xf numFmtId="177" fontId="5" fillId="0" borderId="1" xfId="20" applyNumberFormat="1" applyFont="1" applyFill="1" applyBorder="1" applyAlignment="1">
      <alignment horizontal="center" vertical="center" wrapText="1"/>
    </xf>
    <xf numFmtId="177" fontId="7" fillId="0" borderId="1" xfId="56" applyNumberFormat="1" applyFont="1" applyFill="1" applyBorder="1" applyAlignment="1" applyProtection="1">
      <alignment horizontal="center" vertical="center" wrapText="1"/>
    </xf>
    <xf numFmtId="177" fontId="7" fillId="0" borderId="1" xfId="0" applyNumberFormat="1" applyFont="1" applyFill="1" applyBorder="1" applyAlignment="1" applyProtection="1">
      <alignment horizontal="center" vertical="center" wrapText="1"/>
    </xf>
    <xf numFmtId="0" fontId="5" fillId="0" borderId="1" xfId="63" applyFont="1" applyFill="1" applyBorder="1" applyAlignment="1">
      <alignment horizontal="center" vertical="center" wrapText="1"/>
    </xf>
    <xf numFmtId="178" fontId="15" fillId="9" borderId="1" xfId="63" applyNumberFormat="1" applyFont="1" applyFill="1" applyBorder="1" applyAlignment="1">
      <alignment horizontal="center" vertical="center" wrapText="1"/>
    </xf>
    <xf numFmtId="179" fontId="5" fillId="0" borderId="5" xfId="20" applyNumberFormat="1" applyFont="1" applyFill="1" applyBorder="1" applyAlignment="1">
      <alignment horizontal="center" vertical="center" wrapText="1"/>
    </xf>
    <xf numFmtId="179" fontId="5" fillId="0" borderId="8" xfId="20" applyNumberFormat="1" applyFont="1" applyFill="1" applyBorder="1" applyAlignment="1">
      <alignment horizontal="center" vertical="center" wrapText="1"/>
    </xf>
    <xf numFmtId="179" fontId="5" fillId="0" borderId="6" xfId="20" applyNumberFormat="1" applyFont="1" applyFill="1" applyBorder="1" applyAlignment="1">
      <alignment horizontal="center" vertical="center" wrapText="1"/>
    </xf>
    <xf numFmtId="177" fontId="16" fillId="7" borderId="5" xfId="0" applyNumberFormat="1" applyFont="1" applyFill="1" applyBorder="1" applyAlignment="1" applyProtection="1">
      <alignment horizontal="center" vertical="center" wrapText="1"/>
      <protection locked="0"/>
    </xf>
    <xf numFmtId="177" fontId="16" fillId="7" borderId="8" xfId="0" applyNumberFormat="1" applyFont="1" applyFill="1" applyBorder="1" applyAlignment="1" applyProtection="1">
      <alignment horizontal="center" vertical="center" wrapText="1"/>
      <protection locked="0"/>
    </xf>
    <xf numFmtId="177" fontId="16" fillId="7" borderId="6" xfId="0" applyNumberFormat="1" applyFont="1" applyFill="1" applyBorder="1" applyAlignment="1" applyProtection="1">
      <alignment horizontal="center" vertical="center" wrapText="1"/>
      <protection locked="0"/>
    </xf>
    <xf numFmtId="177" fontId="16" fillId="7" borderId="1" xfId="0" applyNumberFormat="1" applyFont="1" applyFill="1" applyBorder="1" applyAlignment="1" applyProtection="1">
      <alignment horizontal="center" vertical="center" wrapText="1"/>
      <protection locked="0"/>
    </xf>
    <xf numFmtId="177" fontId="11" fillId="7" borderId="2" xfId="0" applyNumberFormat="1" applyFont="1" applyFill="1" applyBorder="1" applyAlignment="1">
      <alignment horizontal="center" vertical="center" wrapText="1"/>
    </xf>
    <xf numFmtId="177" fontId="11" fillId="7" borderId="1" xfId="0" applyNumberFormat="1" applyFont="1" applyFill="1" applyBorder="1" applyAlignment="1">
      <alignment horizontal="center" vertical="center" wrapText="1"/>
    </xf>
    <xf numFmtId="1" fontId="11" fillId="7" borderId="2" xfId="0" applyNumberFormat="1" applyFont="1" applyFill="1" applyBorder="1" applyAlignment="1" applyProtection="1">
      <alignment horizontal="center" vertical="center"/>
      <protection locked="0"/>
    </xf>
    <xf numFmtId="177" fontId="11" fillId="7" borderId="3" xfId="0" applyNumberFormat="1" applyFont="1" applyFill="1" applyBorder="1" applyAlignment="1">
      <alignment horizontal="center" vertical="center" wrapText="1"/>
    </xf>
    <xf numFmtId="1" fontId="11" fillId="7" borderId="3" xfId="0" applyNumberFormat="1" applyFont="1" applyFill="1" applyBorder="1" applyAlignment="1" applyProtection="1">
      <alignment horizontal="center" vertical="center"/>
      <protection locked="0"/>
    </xf>
    <xf numFmtId="9" fontId="11" fillId="9" borderId="2" xfId="12" applyNumberFormat="1" applyFont="1" applyFill="1" applyBorder="1" applyAlignment="1" applyProtection="1">
      <alignment horizontal="center" vertical="center"/>
      <protection locked="0"/>
    </xf>
    <xf numFmtId="9" fontId="11" fillId="9" borderId="2" xfId="0" applyNumberFormat="1" applyFont="1" applyFill="1" applyBorder="1" applyAlignment="1" applyProtection="1">
      <alignment horizontal="center" vertical="center"/>
      <protection locked="0"/>
    </xf>
    <xf numFmtId="177" fontId="11" fillId="7" borderId="4" xfId="0" applyNumberFormat="1" applyFont="1" applyFill="1" applyBorder="1" applyAlignment="1">
      <alignment horizontal="center" vertical="center" wrapText="1"/>
    </xf>
    <xf numFmtId="177" fontId="11" fillId="8" borderId="1" xfId="0" applyNumberFormat="1" applyFont="1" applyFill="1" applyBorder="1" applyAlignment="1" applyProtection="1">
      <alignment horizontal="center" vertical="center"/>
      <protection locked="0"/>
    </xf>
    <xf numFmtId="177" fontId="12" fillId="9" borderId="1" xfId="63" applyNumberFormat="1" applyFont="1" applyFill="1" applyBorder="1" applyAlignment="1">
      <alignment horizontal="center" vertical="center" wrapText="1"/>
    </xf>
    <xf numFmtId="177" fontId="12" fillId="0" borderId="1" xfId="63" applyNumberFormat="1" applyFont="1" applyFill="1" applyBorder="1" applyAlignment="1">
      <alignment horizontal="center" vertical="center" wrapText="1"/>
    </xf>
    <xf numFmtId="177" fontId="17" fillId="0" borderId="1" xfId="0" applyNumberFormat="1" applyFont="1" applyFill="1" applyBorder="1" applyAlignment="1" applyProtection="1">
      <alignment horizontal="center" vertical="center"/>
      <protection locked="0"/>
    </xf>
    <xf numFmtId="177" fontId="18" fillId="0" borderId="1" xfId="0" applyNumberFormat="1" applyFont="1" applyFill="1" applyBorder="1" applyAlignment="1" applyProtection="1">
      <alignment horizontal="center" vertical="center"/>
      <protection locked="0"/>
    </xf>
    <xf numFmtId="0" fontId="19"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77" fontId="11" fillId="7" borderId="1" xfId="0" applyNumberFormat="1" applyFont="1" applyFill="1" applyBorder="1" applyAlignment="1" applyProtection="1">
      <alignment horizontal="center" vertical="center"/>
      <protection locked="0"/>
    </xf>
    <xf numFmtId="0" fontId="16" fillId="7" borderId="1" xfId="0" applyFont="1" applyFill="1" applyBorder="1" applyAlignment="1" applyProtection="1">
      <alignment horizontal="center" vertical="center" wrapText="1"/>
      <protection locked="0"/>
    </xf>
    <xf numFmtId="179" fontId="3" fillId="0" borderId="0" xfId="0" applyNumberFormat="1" applyFont="1" applyAlignment="1">
      <alignment horizontal="center" vertical="center"/>
    </xf>
    <xf numFmtId="0" fontId="3" fillId="0" borderId="0" xfId="0" applyFont="1" applyAlignment="1">
      <alignment horizontal="left" vertical="center"/>
    </xf>
    <xf numFmtId="177" fontId="3" fillId="0" borderId="0" xfId="0" applyNumberFormat="1" applyFont="1" applyAlignment="1">
      <alignment horizontal="center" vertical="center"/>
    </xf>
    <xf numFmtId="179" fontId="11" fillId="7" borderId="1" xfId="0" applyNumberFormat="1"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4" xfId="0" applyFont="1" applyFill="1" applyBorder="1" applyAlignment="1">
      <alignment horizontal="center" vertical="center" wrapText="1"/>
    </xf>
    <xf numFmtId="179" fontId="2" fillId="8" borderId="1" xfId="0" applyNumberFormat="1" applyFont="1" applyFill="1" applyBorder="1" applyAlignment="1">
      <alignment horizontal="center" vertical="center" wrapText="1"/>
    </xf>
    <xf numFmtId="177" fontId="2" fillId="8"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wrapText="1"/>
    </xf>
    <xf numFmtId="177" fontId="5" fillId="0" borderId="1" xfId="0" applyNumberFormat="1" applyFont="1" applyFill="1" applyBorder="1" applyAlignment="1">
      <alignment horizontal="center" vertical="center" wrapText="1"/>
    </xf>
    <xf numFmtId="177" fontId="2" fillId="9"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7" fontId="2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5" fillId="0" borderId="1" xfId="0" applyNumberFormat="1" applyFont="1" applyFill="1" applyBorder="1" applyAlignment="1" applyProtection="1">
      <alignment horizontal="left" vertical="center" wrapText="1"/>
    </xf>
    <xf numFmtId="179" fontId="2" fillId="10" borderId="1" xfId="0" applyNumberFormat="1" applyFont="1" applyFill="1" applyBorder="1" applyAlignment="1">
      <alignment horizontal="center" vertical="center" wrapText="1"/>
    </xf>
    <xf numFmtId="177" fontId="2" fillId="1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177" fontId="2" fillId="10" borderId="1" xfId="0" applyNumberFormat="1" applyFont="1" applyFill="1" applyBorder="1" applyAlignment="1">
      <alignment horizontal="left" vertical="center" wrapText="1"/>
    </xf>
    <xf numFmtId="179" fontId="2" fillId="0" borderId="1" xfId="0" applyNumberFormat="1" applyFont="1" applyBorder="1" applyAlignment="1">
      <alignment horizontal="center" vertical="center" wrapText="1"/>
    </xf>
    <xf numFmtId="177" fontId="2" fillId="0" borderId="1" xfId="0" applyNumberFormat="1" applyFont="1" applyFill="1" applyBorder="1" applyAlignment="1">
      <alignment horizontal="center" vertical="center" wrapText="1"/>
    </xf>
    <xf numFmtId="177" fontId="2" fillId="0" borderId="1" xfId="0" applyNumberFormat="1" applyFont="1" applyBorder="1" applyAlignment="1">
      <alignment horizontal="left" vertical="center" wrapText="1"/>
    </xf>
    <xf numFmtId="177" fontId="12" fillId="0" borderId="1" xfId="0" applyNumberFormat="1" applyFont="1" applyFill="1" applyBorder="1" applyAlignment="1" applyProtection="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xf>
    <xf numFmtId="177" fontId="11" fillId="9" borderId="1" xfId="0" applyNumberFormat="1" applyFont="1" applyFill="1" applyBorder="1" applyAlignment="1">
      <alignment horizontal="center" vertical="center" wrapText="1"/>
    </xf>
    <xf numFmtId="177" fontId="2" fillId="8" borderId="1" xfId="0" applyNumberFormat="1" applyFont="1" applyFill="1" applyBorder="1" applyAlignment="1">
      <alignment horizontal="center" vertical="center"/>
    </xf>
    <xf numFmtId="177" fontId="7" fillId="8"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177" fontId="22" fillId="0" borderId="1" xfId="0" applyNumberFormat="1" applyFont="1" applyFill="1" applyBorder="1" applyAlignment="1">
      <alignment horizontal="center" vertical="center"/>
    </xf>
    <xf numFmtId="177" fontId="2" fillId="10" borderId="1" xfId="0" applyNumberFormat="1" applyFont="1" applyFill="1" applyBorder="1" applyAlignment="1">
      <alignment horizontal="center" vertical="center"/>
    </xf>
    <xf numFmtId="177" fontId="7" fillId="10" borderId="1" xfId="0" applyNumberFormat="1" applyFont="1" applyFill="1" applyBorder="1" applyAlignment="1">
      <alignment horizontal="center" vertical="center" wrapText="1"/>
    </xf>
    <xf numFmtId="177" fontId="17" fillId="10" borderId="1" xfId="0" applyNumberFormat="1" applyFont="1" applyFill="1" applyBorder="1" applyAlignment="1">
      <alignment horizontal="center" vertical="center" wrapText="1"/>
    </xf>
    <xf numFmtId="0" fontId="2" fillId="10" borderId="1" xfId="0" applyFont="1" applyFill="1" applyBorder="1" applyAlignment="1">
      <alignment horizontal="center" vertical="center"/>
    </xf>
    <xf numFmtId="0" fontId="2" fillId="0" borderId="1" xfId="0" applyFont="1" applyBorder="1" applyAlignment="1">
      <alignment horizontal="center" vertical="center"/>
    </xf>
    <xf numFmtId="0" fontId="17" fillId="0" borderId="1" xfId="0" applyFont="1" applyFill="1" applyBorder="1" applyAlignment="1" applyProtection="1">
      <alignment horizontal="left" vertical="center" wrapText="1"/>
    </xf>
    <xf numFmtId="177" fontId="2" fillId="0" borderId="1" xfId="0" applyNumberFormat="1" applyFont="1" applyFill="1" applyBorder="1" applyAlignment="1">
      <alignment horizontal="left" vertical="center" wrapText="1"/>
    </xf>
    <xf numFmtId="177" fontId="22" fillId="0" borderId="1" xfId="0" applyNumberFormat="1" applyFont="1" applyBorder="1" applyAlignment="1">
      <alignment horizontal="center" vertical="center" wrapText="1"/>
    </xf>
    <xf numFmtId="179" fontId="4" fillId="7" borderId="1" xfId="0" applyNumberFormat="1" applyFont="1" applyFill="1" applyBorder="1" applyAlignment="1">
      <alignment horizontal="center" vertical="center" wrapText="1"/>
    </xf>
    <xf numFmtId="177" fontId="4" fillId="7" borderId="5" xfId="0" applyNumberFormat="1" applyFont="1" applyFill="1" applyBorder="1" applyAlignment="1">
      <alignment horizontal="center" vertical="center" wrapText="1"/>
    </xf>
    <xf numFmtId="177" fontId="4" fillId="7" borderId="6" xfId="0" applyNumberFormat="1" applyFont="1" applyFill="1" applyBorder="1" applyAlignment="1">
      <alignment horizontal="left" vertical="center" wrapText="1"/>
    </xf>
    <xf numFmtId="177" fontId="4" fillId="7" borderId="1" xfId="0" applyNumberFormat="1" applyFont="1" applyFill="1" applyBorder="1" applyAlignment="1">
      <alignment horizontal="center" vertical="center" wrapText="1"/>
    </xf>
    <xf numFmtId="177" fontId="22" fillId="8" borderId="1" xfId="0" applyNumberFormat="1" applyFont="1" applyFill="1" applyBorder="1" applyAlignment="1">
      <alignment horizontal="center" vertical="center"/>
    </xf>
    <xf numFmtId="0" fontId="24" fillId="7" borderId="1" xfId="0" applyFont="1" applyFill="1" applyBorder="1" applyAlignment="1">
      <alignment horizontal="center" vertical="center"/>
    </xf>
    <xf numFmtId="0" fontId="24" fillId="7" borderId="5" xfId="0" applyFont="1" applyFill="1" applyBorder="1" applyAlignment="1">
      <alignment horizontal="center" vertical="center"/>
    </xf>
    <xf numFmtId="0" fontId="24" fillId="7" borderId="1" xfId="0" applyFont="1" applyFill="1" applyBorder="1" applyAlignment="1">
      <alignment horizontal="center" vertical="center" wrapText="1"/>
    </xf>
    <xf numFmtId="0" fontId="24" fillId="0" borderId="1" xfId="0" applyFont="1" applyBorder="1" applyAlignment="1">
      <alignment horizontal="center" vertical="center"/>
    </xf>
    <xf numFmtId="177" fontId="24" fillId="0" borderId="1" xfId="0" applyNumberFormat="1" applyFont="1" applyBorder="1" applyAlignment="1">
      <alignment horizontal="center" vertical="center"/>
    </xf>
    <xf numFmtId="177" fontId="24" fillId="7" borderId="1" xfId="0" applyNumberFormat="1" applyFont="1" applyFill="1" applyBorder="1" applyAlignment="1">
      <alignment horizontal="center" vertical="center"/>
    </xf>
    <xf numFmtId="0" fontId="25" fillId="0" borderId="0" xfId="0" applyFont="1">
      <alignment vertical="center"/>
    </xf>
    <xf numFmtId="0" fontId="26" fillId="0" borderId="0" xfId="0" applyFont="1" applyFill="1" applyBorder="1" applyAlignment="1">
      <alignment vertical="center"/>
    </xf>
    <xf numFmtId="0" fontId="27"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9" xfId="0" applyFont="1" applyFill="1" applyBorder="1" applyAlignment="1">
      <alignment vertical="center"/>
    </xf>
    <xf numFmtId="0" fontId="23" fillId="0" borderId="10" xfId="0" applyFont="1" applyFill="1" applyBorder="1" applyAlignment="1">
      <alignment vertical="center" wrapText="1"/>
    </xf>
    <xf numFmtId="0" fontId="17" fillId="0" borderId="10" xfId="0" applyFont="1" applyFill="1" applyBorder="1" applyAlignment="1">
      <alignment vertical="center" wrapText="1"/>
    </xf>
    <xf numFmtId="0" fontId="28" fillId="0" borderId="0" xfId="0" applyFont="1" applyFill="1" applyBorder="1" applyAlignment="1">
      <alignment vertical="center"/>
    </xf>
    <xf numFmtId="0" fontId="12" fillId="0" borderId="10" xfId="0" applyFont="1" applyFill="1" applyBorder="1" applyAlignment="1">
      <alignment vertical="center" wrapText="1"/>
    </xf>
    <xf numFmtId="0" fontId="10" fillId="0" borderId="10" xfId="0" applyFont="1" applyFill="1" applyBorder="1" applyAlignment="1">
      <alignment vertical="center"/>
    </xf>
    <xf numFmtId="0" fontId="27" fillId="0" borderId="10" xfId="0" applyFont="1" applyFill="1" applyBorder="1" applyAlignment="1">
      <alignment vertical="center" wrapText="1"/>
    </xf>
    <xf numFmtId="0" fontId="29" fillId="0" borderId="10" xfId="0" applyFont="1" applyFill="1" applyBorder="1" applyAlignment="1">
      <alignment vertical="center" wrapText="1"/>
    </xf>
    <xf numFmtId="0" fontId="27" fillId="0" borderId="11" xfId="0" applyFont="1" applyFill="1" applyBorder="1" applyAlignment="1">
      <alignment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Sheet1_复件 5.1 工程量清单 L"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6 2"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常规 5_水电 _2"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S5 3 2 2" xfId="50"/>
    <cellStyle name="强调文字颜色 6" xfId="51" builtinId="49"/>
    <cellStyle name="常规_表格 2" xfId="52"/>
    <cellStyle name="常规 10" xfId="53"/>
    <cellStyle name="40% - 强调文字颜色 6" xfId="54" builtinId="51"/>
    <cellStyle name="60% - 强调文字颜色 6" xfId="55" builtinId="52"/>
    <cellStyle name="常规 2" xfId="56"/>
    <cellStyle name="样式 1" xfId="57"/>
    <cellStyle name="常规 24" xfId="58"/>
    <cellStyle name="Normal" xfId="59"/>
    <cellStyle name="常规 3" xfId="60"/>
    <cellStyle name="常规 22" xfId="61"/>
    <cellStyle name="常规_【清单】青山湖名邸C3户型精装样板房 2" xfId="62"/>
    <cellStyle name="常规 10 10" xfId="6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4.xml"/><Relationship Id="rId98" Type="http://schemas.openxmlformats.org/officeDocument/2006/relationships/externalLink" Target="externalLinks/externalLink93.xml"/><Relationship Id="rId97" Type="http://schemas.openxmlformats.org/officeDocument/2006/relationships/externalLink" Target="externalLinks/externalLink92.xml"/><Relationship Id="rId96" Type="http://schemas.openxmlformats.org/officeDocument/2006/relationships/externalLink" Target="externalLinks/externalLink91.xml"/><Relationship Id="rId95" Type="http://schemas.openxmlformats.org/officeDocument/2006/relationships/externalLink" Target="externalLinks/externalLink90.xml"/><Relationship Id="rId94" Type="http://schemas.openxmlformats.org/officeDocument/2006/relationships/externalLink" Target="externalLinks/externalLink89.xml"/><Relationship Id="rId93" Type="http://schemas.openxmlformats.org/officeDocument/2006/relationships/externalLink" Target="externalLinks/externalLink88.xml"/><Relationship Id="rId92" Type="http://schemas.openxmlformats.org/officeDocument/2006/relationships/externalLink" Target="externalLinks/externalLink87.xml"/><Relationship Id="rId91" Type="http://schemas.openxmlformats.org/officeDocument/2006/relationships/externalLink" Target="externalLinks/externalLink86.xml"/><Relationship Id="rId90" Type="http://schemas.openxmlformats.org/officeDocument/2006/relationships/externalLink" Target="externalLinks/externalLink85.xml"/><Relationship Id="rId9" Type="http://schemas.openxmlformats.org/officeDocument/2006/relationships/externalLink" Target="externalLinks/externalLink4.xml"/><Relationship Id="rId89" Type="http://schemas.openxmlformats.org/officeDocument/2006/relationships/externalLink" Target="externalLinks/externalLink84.xml"/><Relationship Id="rId88" Type="http://schemas.openxmlformats.org/officeDocument/2006/relationships/externalLink" Target="externalLinks/externalLink83.xml"/><Relationship Id="rId87" Type="http://schemas.openxmlformats.org/officeDocument/2006/relationships/externalLink" Target="externalLinks/externalLink82.xml"/><Relationship Id="rId86" Type="http://schemas.openxmlformats.org/officeDocument/2006/relationships/externalLink" Target="externalLinks/externalLink81.xml"/><Relationship Id="rId85" Type="http://schemas.openxmlformats.org/officeDocument/2006/relationships/externalLink" Target="externalLinks/externalLink80.xml"/><Relationship Id="rId84" Type="http://schemas.openxmlformats.org/officeDocument/2006/relationships/externalLink" Target="externalLinks/externalLink79.xml"/><Relationship Id="rId83" Type="http://schemas.openxmlformats.org/officeDocument/2006/relationships/externalLink" Target="externalLinks/externalLink78.xml"/><Relationship Id="rId82" Type="http://schemas.openxmlformats.org/officeDocument/2006/relationships/externalLink" Target="externalLinks/externalLink77.xml"/><Relationship Id="rId81" Type="http://schemas.openxmlformats.org/officeDocument/2006/relationships/externalLink" Target="externalLinks/externalLink76.xml"/><Relationship Id="rId80" Type="http://schemas.openxmlformats.org/officeDocument/2006/relationships/externalLink" Target="externalLinks/externalLink75.xml"/><Relationship Id="rId8" Type="http://schemas.openxmlformats.org/officeDocument/2006/relationships/externalLink" Target="externalLinks/externalLink3.xml"/><Relationship Id="rId79" Type="http://schemas.openxmlformats.org/officeDocument/2006/relationships/externalLink" Target="externalLinks/externalLink74.xml"/><Relationship Id="rId78" Type="http://schemas.openxmlformats.org/officeDocument/2006/relationships/externalLink" Target="externalLinks/externalLink73.xml"/><Relationship Id="rId77" Type="http://schemas.openxmlformats.org/officeDocument/2006/relationships/externalLink" Target="externalLinks/externalLink72.xml"/><Relationship Id="rId76" Type="http://schemas.openxmlformats.org/officeDocument/2006/relationships/externalLink" Target="externalLinks/externalLink71.xml"/><Relationship Id="rId75" Type="http://schemas.openxmlformats.org/officeDocument/2006/relationships/externalLink" Target="externalLinks/externalLink70.xml"/><Relationship Id="rId74" Type="http://schemas.openxmlformats.org/officeDocument/2006/relationships/externalLink" Target="externalLinks/externalLink69.xml"/><Relationship Id="rId73" Type="http://schemas.openxmlformats.org/officeDocument/2006/relationships/externalLink" Target="externalLinks/externalLink68.xml"/><Relationship Id="rId72" Type="http://schemas.openxmlformats.org/officeDocument/2006/relationships/externalLink" Target="externalLinks/externalLink67.xml"/><Relationship Id="rId71" Type="http://schemas.openxmlformats.org/officeDocument/2006/relationships/externalLink" Target="externalLinks/externalLink66.xml"/><Relationship Id="rId70" Type="http://schemas.openxmlformats.org/officeDocument/2006/relationships/externalLink" Target="externalLinks/externalLink65.xml"/><Relationship Id="rId7" Type="http://schemas.openxmlformats.org/officeDocument/2006/relationships/externalLink" Target="externalLinks/externalLink2.xml"/><Relationship Id="rId69" Type="http://schemas.openxmlformats.org/officeDocument/2006/relationships/externalLink" Target="externalLinks/externalLink64.xml"/><Relationship Id="rId68" Type="http://schemas.openxmlformats.org/officeDocument/2006/relationships/externalLink" Target="externalLinks/externalLink63.xml"/><Relationship Id="rId67" Type="http://schemas.openxmlformats.org/officeDocument/2006/relationships/externalLink" Target="externalLinks/externalLink62.xml"/><Relationship Id="rId66" Type="http://schemas.openxmlformats.org/officeDocument/2006/relationships/externalLink" Target="externalLinks/externalLink61.xml"/><Relationship Id="rId65" Type="http://schemas.openxmlformats.org/officeDocument/2006/relationships/externalLink" Target="externalLinks/externalLink60.xml"/><Relationship Id="rId64" Type="http://schemas.openxmlformats.org/officeDocument/2006/relationships/externalLink" Target="externalLinks/externalLink59.xml"/><Relationship Id="rId63" Type="http://schemas.openxmlformats.org/officeDocument/2006/relationships/externalLink" Target="externalLinks/externalLink58.xml"/><Relationship Id="rId62" Type="http://schemas.openxmlformats.org/officeDocument/2006/relationships/externalLink" Target="externalLinks/externalLink57.xml"/><Relationship Id="rId61" Type="http://schemas.openxmlformats.org/officeDocument/2006/relationships/externalLink" Target="externalLinks/externalLink56.xml"/><Relationship Id="rId60" Type="http://schemas.openxmlformats.org/officeDocument/2006/relationships/externalLink" Target="externalLinks/externalLink55.xml"/><Relationship Id="rId6" Type="http://schemas.openxmlformats.org/officeDocument/2006/relationships/externalLink" Target="externalLinks/externalLink1.xml"/><Relationship Id="rId59" Type="http://schemas.openxmlformats.org/officeDocument/2006/relationships/externalLink" Target="externalLinks/externalLink54.xml"/><Relationship Id="rId58" Type="http://schemas.openxmlformats.org/officeDocument/2006/relationships/externalLink" Target="externalLinks/externalLink53.xml"/><Relationship Id="rId57" Type="http://schemas.openxmlformats.org/officeDocument/2006/relationships/externalLink" Target="externalLinks/externalLink52.xml"/><Relationship Id="rId56" Type="http://schemas.openxmlformats.org/officeDocument/2006/relationships/externalLink" Target="externalLinks/externalLink51.xml"/><Relationship Id="rId55" Type="http://schemas.openxmlformats.org/officeDocument/2006/relationships/externalLink" Target="externalLinks/externalLink50.xml"/><Relationship Id="rId54" Type="http://schemas.openxmlformats.org/officeDocument/2006/relationships/externalLink" Target="externalLinks/externalLink49.xml"/><Relationship Id="rId53" Type="http://schemas.openxmlformats.org/officeDocument/2006/relationships/externalLink" Target="externalLinks/externalLink48.xml"/><Relationship Id="rId52" Type="http://schemas.openxmlformats.org/officeDocument/2006/relationships/externalLink" Target="externalLinks/externalLink47.xml"/><Relationship Id="rId51" Type="http://schemas.openxmlformats.org/officeDocument/2006/relationships/externalLink" Target="externalLinks/externalLink46.xml"/><Relationship Id="rId50" Type="http://schemas.openxmlformats.org/officeDocument/2006/relationships/externalLink" Target="externalLinks/externalLink45.xml"/><Relationship Id="rId5" Type="http://schemas.openxmlformats.org/officeDocument/2006/relationships/worksheet" Target="worksheets/sheet5.xml"/><Relationship Id="rId49" Type="http://schemas.openxmlformats.org/officeDocument/2006/relationships/externalLink" Target="externalLinks/externalLink44.xml"/><Relationship Id="rId48" Type="http://schemas.openxmlformats.org/officeDocument/2006/relationships/externalLink" Target="externalLinks/externalLink43.xml"/><Relationship Id="rId47" Type="http://schemas.openxmlformats.org/officeDocument/2006/relationships/externalLink" Target="externalLinks/externalLink42.xml"/><Relationship Id="rId46" Type="http://schemas.openxmlformats.org/officeDocument/2006/relationships/externalLink" Target="externalLinks/externalLink41.xml"/><Relationship Id="rId45" Type="http://schemas.openxmlformats.org/officeDocument/2006/relationships/externalLink" Target="externalLinks/externalLink40.xml"/><Relationship Id="rId44" Type="http://schemas.openxmlformats.org/officeDocument/2006/relationships/externalLink" Target="externalLinks/externalLink39.xml"/><Relationship Id="rId43" Type="http://schemas.openxmlformats.org/officeDocument/2006/relationships/externalLink" Target="externalLinks/externalLink38.xml"/><Relationship Id="rId42" Type="http://schemas.openxmlformats.org/officeDocument/2006/relationships/externalLink" Target="externalLinks/externalLink37.xml"/><Relationship Id="rId41" Type="http://schemas.openxmlformats.org/officeDocument/2006/relationships/externalLink" Target="externalLinks/externalLink36.xml"/><Relationship Id="rId40" Type="http://schemas.openxmlformats.org/officeDocument/2006/relationships/externalLink" Target="externalLinks/externalLink35.xml"/><Relationship Id="rId4" Type="http://schemas.openxmlformats.org/officeDocument/2006/relationships/worksheet" Target="worksheets/sheet4.xml"/><Relationship Id="rId39" Type="http://schemas.openxmlformats.org/officeDocument/2006/relationships/externalLink" Target="externalLinks/externalLink34.xml"/><Relationship Id="rId38" Type="http://schemas.openxmlformats.org/officeDocument/2006/relationships/externalLink" Target="externalLinks/externalLink33.xml"/><Relationship Id="rId37" Type="http://schemas.openxmlformats.org/officeDocument/2006/relationships/externalLink" Target="externalLinks/externalLink32.xml"/><Relationship Id="rId36" Type="http://schemas.openxmlformats.org/officeDocument/2006/relationships/externalLink" Target="externalLinks/externalLink31.xml"/><Relationship Id="rId35" Type="http://schemas.openxmlformats.org/officeDocument/2006/relationships/externalLink" Target="externalLinks/externalLink30.xml"/><Relationship Id="rId34" Type="http://schemas.openxmlformats.org/officeDocument/2006/relationships/externalLink" Target="externalLinks/externalLink29.xml"/><Relationship Id="rId33" Type="http://schemas.openxmlformats.org/officeDocument/2006/relationships/externalLink" Target="externalLinks/externalLink28.xml"/><Relationship Id="rId32" Type="http://schemas.openxmlformats.org/officeDocument/2006/relationships/externalLink" Target="externalLinks/externalLink27.xml"/><Relationship Id="rId31" Type="http://schemas.openxmlformats.org/officeDocument/2006/relationships/externalLink" Target="externalLinks/externalLink26.xml"/><Relationship Id="rId30" Type="http://schemas.openxmlformats.org/officeDocument/2006/relationships/externalLink" Target="externalLinks/externalLink25.xml"/><Relationship Id="rId3" Type="http://schemas.openxmlformats.org/officeDocument/2006/relationships/worksheet" Target="worksheets/sheet3.xml"/><Relationship Id="rId29" Type="http://schemas.openxmlformats.org/officeDocument/2006/relationships/externalLink" Target="externalLinks/externalLink24.xml"/><Relationship Id="rId28" Type="http://schemas.openxmlformats.org/officeDocument/2006/relationships/externalLink" Target="externalLinks/externalLink23.xml"/><Relationship Id="rId27" Type="http://schemas.openxmlformats.org/officeDocument/2006/relationships/externalLink" Target="externalLinks/externalLink22.xml"/><Relationship Id="rId26" Type="http://schemas.openxmlformats.org/officeDocument/2006/relationships/externalLink" Target="externalLinks/externalLink21.xml"/><Relationship Id="rId25" Type="http://schemas.openxmlformats.org/officeDocument/2006/relationships/externalLink" Target="externalLinks/externalLink20.xml"/><Relationship Id="rId24" Type="http://schemas.openxmlformats.org/officeDocument/2006/relationships/externalLink" Target="externalLinks/externalLink19.xml"/><Relationship Id="rId23" Type="http://schemas.openxmlformats.org/officeDocument/2006/relationships/externalLink" Target="externalLinks/externalLink18.xml"/><Relationship Id="rId22" Type="http://schemas.openxmlformats.org/officeDocument/2006/relationships/externalLink" Target="externalLinks/externalLink17.xml"/><Relationship Id="rId21" Type="http://schemas.openxmlformats.org/officeDocument/2006/relationships/externalLink" Target="externalLinks/externalLink16.xml"/><Relationship Id="rId20" Type="http://schemas.openxmlformats.org/officeDocument/2006/relationships/externalLink" Target="externalLinks/externalLink15.xml"/><Relationship Id="rId2" Type="http://schemas.openxmlformats.org/officeDocument/2006/relationships/worksheet" Target="worksheets/sheet2.xml"/><Relationship Id="rId19" Type="http://schemas.openxmlformats.org/officeDocument/2006/relationships/externalLink" Target="externalLinks/externalLink14.xml"/><Relationship Id="rId18" Type="http://schemas.openxmlformats.org/officeDocument/2006/relationships/externalLink" Target="externalLinks/externalLink13.xml"/><Relationship Id="rId17" Type="http://schemas.openxmlformats.org/officeDocument/2006/relationships/externalLink" Target="externalLinks/externalLink12.xml"/><Relationship Id="rId16" Type="http://schemas.openxmlformats.org/officeDocument/2006/relationships/externalLink" Target="externalLinks/externalLink11.xml"/><Relationship Id="rId153" Type="http://schemas.openxmlformats.org/officeDocument/2006/relationships/sharedStrings" Target="sharedStrings.xml"/><Relationship Id="rId152" Type="http://schemas.openxmlformats.org/officeDocument/2006/relationships/styles" Target="styles.xml"/><Relationship Id="rId151" Type="http://schemas.openxmlformats.org/officeDocument/2006/relationships/theme" Target="theme/theme1.xml"/><Relationship Id="rId150" Type="http://schemas.openxmlformats.org/officeDocument/2006/relationships/externalLink" Target="externalLinks/externalLink145.xml"/><Relationship Id="rId15" Type="http://schemas.openxmlformats.org/officeDocument/2006/relationships/externalLink" Target="externalLinks/externalLink10.xml"/><Relationship Id="rId149" Type="http://schemas.openxmlformats.org/officeDocument/2006/relationships/externalLink" Target="externalLinks/externalLink144.xml"/><Relationship Id="rId148" Type="http://schemas.openxmlformats.org/officeDocument/2006/relationships/externalLink" Target="externalLinks/externalLink143.xml"/><Relationship Id="rId147" Type="http://schemas.openxmlformats.org/officeDocument/2006/relationships/externalLink" Target="externalLinks/externalLink142.xml"/><Relationship Id="rId146" Type="http://schemas.openxmlformats.org/officeDocument/2006/relationships/externalLink" Target="externalLinks/externalLink141.xml"/><Relationship Id="rId145" Type="http://schemas.openxmlformats.org/officeDocument/2006/relationships/externalLink" Target="externalLinks/externalLink140.xml"/><Relationship Id="rId144" Type="http://schemas.openxmlformats.org/officeDocument/2006/relationships/externalLink" Target="externalLinks/externalLink139.xml"/><Relationship Id="rId143" Type="http://schemas.openxmlformats.org/officeDocument/2006/relationships/externalLink" Target="externalLinks/externalLink138.xml"/><Relationship Id="rId142" Type="http://schemas.openxmlformats.org/officeDocument/2006/relationships/externalLink" Target="externalLinks/externalLink137.xml"/><Relationship Id="rId141" Type="http://schemas.openxmlformats.org/officeDocument/2006/relationships/externalLink" Target="externalLinks/externalLink136.xml"/><Relationship Id="rId140" Type="http://schemas.openxmlformats.org/officeDocument/2006/relationships/externalLink" Target="externalLinks/externalLink135.xml"/><Relationship Id="rId14" Type="http://schemas.openxmlformats.org/officeDocument/2006/relationships/externalLink" Target="externalLinks/externalLink9.xml"/><Relationship Id="rId139" Type="http://schemas.openxmlformats.org/officeDocument/2006/relationships/externalLink" Target="externalLinks/externalLink134.xml"/><Relationship Id="rId138" Type="http://schemas.openxmlformats.org/officeDocument/2006/relationships/externalLink" Target="externalLinks/externalLink133.xml"/><Relationship Id="rId137" Type="http://schemas.openxmlformats.org/officeDocument/2006/relationships/externalLink" Target="externalLinks/externalLink132.xml"/><Relationship Id="rId136" Type="http://schemas.openxmlformats.org/officeDocument/2006/relationships/externalLink" Target="externalLinks/externalLink131.xml"/><Relationship Id="rId135" Type="http://schemas.openxmlformats.org/officeDocument/2006/relationships/externalLink" Target="externalLinks/externalLink130.xml"/><Relationship Id="rId134" Type="http://schemas.openxmlformats.org/officeDocument/2006/relationships/externalLink" Target="externalLinks/externalLink129.xml"/><Relationship Id="rId133" Type="http://schemas.openxmlformats.org/officeDocument/2006/relationships/externalLink" Target="externalLinks/externalLink128.xml"/><Relationship Id="rId132" Type="http://schemas.openxmlformats.org/officeDocument/2006/relationships/externalLink" Target="externalLinks/externalLink127.xml"/><Relationship Id="rId131" Type="http://schemas.openxmlformats.org/officeDocument/2006/relationships/externalLink" Target="externalLinks/externalLink126.xml"/><Relationship Id="rId130" Type="http://schemas.openxmlformats.org/officeDocument/2006/relationships/externalLink" Target="externalLinks/externalLink125.xml"/><Relationship Id="rId13" Type="http://schemas.openxmlformats.org/officeDocument/2006/relationships/externalLink" Target="externalLinks/externalLink8.xml"/><Relationship Id="rId129" Type="http://schemas.openxmlformats.org/officeDocument/2006/relationships/externalLink" Target="externalLinks/externalLink124.xml"/><Relationship Id="rId128" Type="http://schemas.openxmlformats.org/officeDocument/2006/relationships/externalLink" Target="externalLinks/externalLink123.xml"/><Relationship Id="rId127" Type="http://schemas.openxmlformats.org/officeDocument/2006/relationships/externalLink" Target="externalLinks/externalLink122.xml"/><Relationship Id="rId126" Type="http://schemas.openxmlformats.org/officeDocument/2006/relationships/externalLink" Target="externalLinks/externalLink121.xml"/><Relationship Id="rId125" Type="http://schemas.openxmlformats.org/officeDocument/2006/relationships/externalLink" Target="externalLinks/externalLink120.xml"/><Relationship Id="rId124" Type="http://schemas.openxmlformats.org/officeDocument/2006/relationships/externalLink" Target="externalLinks/externalLink119.xml"/><Relationship Id="rId123" Type="http://schemas.openxmlformats.org/officeDocument/2006/relationships/externalLink" Target="externalLinks/externalLink118.xml"/><Relationship Id="rId122" Type="http://schemas.openxmlformats.org/officeDocument/2006/relationships/externalLink" Target="externalLinks/externalLink117.xml"/><Relationship Id="rId121" Type="http://schemas.openxmlformats.org/officeDocument/2006/relationships/externalLink" Target="externalLinks/externalLink116.xml"/><Relationship Id="rId120" Type="http://schemas.openxmlformats.org/officeDocument/2006/relationships/externalLink" Target="externalLinks/externalLink115.xml"/><Relationship Id="rId12" Type="http://schemas.openxmlformats.org/officeDocument/2006/relationships/externalLink" Target="externalLinks/externalLink7.xml"/><Relationship Id="rId119" Type="http://schemas.openxmlformats.org/officeDocument/2006/relationships/externalLink" Target="externalLinks/externalLink114.xml"/><Relationship Id="rId118" Type="http://schemas.openxmlformats.org/officeDocument/2006/relationships/externalLink" Target="externalLinks/externalLink113.xml"/><Relationship Id="rId117" Type="http://schemas.openxmlformats.org/officeDocument/2006/relationships/externalLink" Target="externalLinks/externalLink112.xml"/><Relationship Id="rId116" Type="http://schemas.openxmlformats.org/officeDocument/2006/relationships/externalLink" Target="externalLinks/externalLink111.xml"/><Relationship Id="rId115" Type="http://schemas.openxmlformats.org/officeDocument/2006/relationships/externalLink" Target="externalLinks/externalLink110.xml"/><Relationship Id="rId114" Type="http://schemas.openxmlformats.org/officeDocument/2006/relationships/externalLink" Target="externalLinks/externalLink109.xml"/><Relationship Id="rId113" Type="http://schemas.openxmlformats.org/officeDocument/2006/relationships/externalLink" Target="externalLinks/externalLink108.xml"/><Relationship Id="rId112" Type="http://schemas.openxmlformats.org/officeDocument/2006/relationships/externalLink" Target="externalLinks/externalLink107.xml"/><Relationship Id="rId111" Type="http://schemas.openxmlformats.org/officeDocument/2006/relationships/externalLink" Target="externalLinks/externalLink106.xml"/><Relationship Id="rId110" Type="http://schemas.openxmlformats.org/officeDocument/2006/relationships/externalLink" Target="externalLinks/externalLink105.xml"/><Relationship Id="rId11" Type="http://schemas.openxmlformats.org/officeDocument/2006/relationships/externalLink" Target="externalLinks/externalLink6.xml"/><Relationship Id="rId109" Type="http://schemas.openxmlformats.org/officeDocument/2006/relationships/externalLink" Target="externalLinks/externalLink104.xml"/><Relationship Id="rId108" Type="http://schemas.openxmlformats.org/officeDocument/2006/relationships/externalLink" Target="externalLinks/externalLink103.xml"/><Relationship Id="rId107" Type="http://schemas.openxmlformats.org/officeDocument/2006/relationships/externalLink" Target="externalLinks/externalLink102.xml"/><Relationship Id="rId106" Type="http://schemas.openxmlformats.org/officeDocument/2006/relationships/externalLink" Target="externalLinks/externalLink101.xml"/><Relationship Id="rId105" Type="http://schemas.openxmlformats.org/officeDocument/2006/relationships/externalLink" Target="externalLinks/externalLink100.xml"/><Relationship Id="rId104" Type="http://schemas.openxmlformats.org/officeDocument/2006/relationships/externalLink" Target="externalLinks/externalLink99.xml"/><Relationship Id="rId103" Type="http://schemas.openxmlformats.org/officeDocument/2006/relationships/externalLink" Target="externalLinks/externalLink98.xml"/><Relationship Id="rId102" Type="http://schemas.openxmlformats.org/officeDocument/2006/relationships/externalLink" Target="externalLinks/externalLink97.xml"/><Relationship Id="rId101" Type="http://schemas.openxmlformats.org/officeDocument/2006/relationships/externalLink" Target="externalLinks/externalLink96.xml"/><Relationship Id="rId100" Type="http://schemas.openxmlformats.org/officeDocument/2006/relationships/externalLink" Target="externalLinks/externalLink95.xml"/><Relationship Id="rId10" Type="http://schemas.openxmlformats.org/officeDocument/2006/relationships/externalLink" Target="externalLinks/externalLink5.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6\&#40857;&#28246;\&#33487;&#24030;&#40857;&#28246;\2016.9.2&#22270;&#32440;&#25253;&#20215;&#26368;&#26032;\&#33487;&#24030;&#40857;&#28246;&#35199;&#22320;&#22359;&#24037;&#31243;&#37327;&#28165;&#21333;2016.9.26-&#20108;&#26631;&#27573;-&#21516;&#30334;-&#23457;&#26680;&#30830;&#3574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24037;&#20316;\2010&#24180;&#24037;&#20316;\1&#26376;\&#25237;&#26631;\&#32034;&#33778;&#20122;\&#25104;&#26412;\&#20013;&#30707;&#27833;&#20248;&#21270;&#21518;&#25104;&#26412;(&#25353;&#28165;&#21333;&#37327;&#65289;11.18(1).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d:\&#24658;&#36890;&#27704;&#36798;\&#20975;&#33589;&#35946;&#22253;\&#20975;&#33589;&#35946;&#22253;&#32467;&#31639;\&#20013;&#24515;&#21306;&#24037;&#31243;&#32467;&#31639;\&#22320;&#19979;&#23460;&#24037;&#31243;\&#38050;&#31563;-&#22522;&#30784;&#26753;.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d:\2010&#24180;\&#25307;&#21830;\2010\&#25307;&#21830;19&#12289;20&#22806;&#27280;&#28165;&#21333;\&#35745;&#31639;&#20070;(&#25307;&#21830;-&#21355;&#27941;&#21335;&#36335;&#20108;&#26399;19&#12289;20&#21495;&#27004;)-2011-5-30.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Ibmserver\team\&#36164;&#26009;\&#21512;&#32933;&#39336;&#33489;33#&#27004;.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d:\&#24037;&#20316;\&#25237;&#26631;\08.01.08&#20161;&#21644;&#26149;&#22825;\&#24149;&#22681;&#25307;&#26631;&#25991;&#20214;%20&#22312;%20TTZC%20(wzemin)%20&#19978;\000\&#25253;&#20215;&#19982;&#25104;&#26412;\&#22825;&#27941;&#20844;&#21496;\2007\&#37197;&#21512;\3&#22825;&#37030;&#21335;&#26041;&#21830;&#22478;\&#26368;&#32456;&#25253;&#20215;&#34920;\3.28\&#38738;&#23707;&#33014;&#24030;&#28286;&#36130;&#23500;&#20013;&#24515;\&#33014;&#24030;&#28286;&#36130;&#23500;&#20013;&#24515;\&#25253;&#20215;&#35745;&#31639;&#34920;8.30.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d:\&#37197;&#21512;&#24037;&#31243;\&#23500;&#35029;&#24191;&#22330;11.9\&#25104;&#26412;&#21450;&#25253;&#20215;\&#38738;&#23707;&#33014;&#24030;&#28286;&#36130;&#23500;&#20013;&#24515;\&#33014;&#24030;&#28286;&#36130;&#23500;&#20013;&#24515;\&#25253;&#20215;&#35745;&#31639;&#34920;8.30.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d:\My%20Documents\My%20RTX%20Files\00521\&#24037;&#31243;\2009\&#26032;&#24314;&#25991;&#20214;&#22841;\&#20964;&#20976;&#33489;&#25104;&#26412;.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d:\&#24037;&#31243;\2009\&#25237;&#26631;\&#28023;&#27827;&#24191;&#22330;\&#26143;&#32768;&#20116;&#27954;&#25104;&#26412;\&#21103;&#26412;&#26143;&#32768;&#20116;&#27954;&#35810;&#20215;&#21333;(1).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d:\2&#25237;&#26631;\&#24037;&#31243;\2009\&#20449;&#38451;&#33457;&#23637;\10.01.13\&#22806;&#21327;&#24037;&#31243;&#39033;%20&#35810;&#20215;&#21333;.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d:\&#24037;&#20316;\2010&#24180;\&#25237;&#26631;\11&#22825;&#27941;&#35199;&#31449;5.14\&#27491;&#24335;&#25237;&#26631;\T7\&#21830;&#21153;\&#25514;&#26045;&#36153;&#29992;&#35745;&#31639;\&#19977;&#23777;&#25237;&#26631;&#24037;&#20316;\&#19977;&#23777;&#25237;&#26631;&#24037;&#20316;\&#19977;&#23777;&#25237;&#26631;&#24037;&#20316;\&#20248;&#21270;&#21518;&#25104;&#26412;\&#22825;&#27941;&#20844;&#21496;\2007\&#37197;&#21512;\3&#22825;&#37030;&#21335;&#26041;&#21830;&#22478;\&#26368;&#32456;&#25253;&#20215;&#34920;\3.28\&#38738;&#23707;&#33014;&#24030;&#28286;&#36130;&#23500;&#20013;&#24515;\&#33014;&#24030;&#28286;&#36130;&#23500;&#20013;&#24515;\&#25253;&#20215;&#35745;&#31639;&#34920;8.30.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d:\Documents%20and%20Settings\Administrator\My%20Documents\My%20QQ%20Files\&#24037;&#31243;\&#26080;&#38177;\&#22806;&#24149;&#22681;&#22270;&#32440;\&#26080;&#38177;A&#21306;&#26368;&#21518;&#20462;&#25913;&#22270;&#32440;\&#26080;&#38177;&#28165;&#21333;\2007&#24180;&#24230;&#24037;&#31243;\0802&#20013;&#20896;&#22823;&#21414;\&#26395;&#20140;A&#21306;&#25307;&#26631;\&#26395;&#20140;&#20303;&#23429;&#22806;&#39280;&#20998;&#21253;\&#22806;&#39280;&#35780;&#26631;\&#26395;&#20140;4&#65283;&#20303;&#23429;&#22806;&#39280;&#28165;&#21333;06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25105;&#30340;&#25991;&#26723;\&#24037;&#31243;\&#26376;&#25253;&#34920;\2006.9&#26376;\&#20184;&#20029;&#21531;\9&#26376;&#25253;&#34920;\&#22799;&#26149;&#24494;\&#22799;&#26149;&#24494;&#23457;&#31639;\&#23578;&#37117;\&#23578;&#37117;&#22270;&#32440;&#32771;&#36807;&#26469;\&#32473;&#35768;&#32769;&#24072;.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d:\&#21016;&#24076;&#24179;\2007\&#22269;&#32654;\new\&#35745;&#31639;\&#38738;&#23707;&#33014;&#24030;&#28286;&#36130;&#23500;&#20013;&#24515;\&#33014;&#24030;&#28286;&#36130;&#23500;&#20013;&#24515;\&#25253;&#20215;&#35745;&#31639;&#34920;8.30.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24037;&#31243;\&#24247;&#25289;&#24503;&#20272;&#37327;\&#24247;&#25289;&#24503;&#26368;&#32456;&#24037;&#31243;&#37327;\&#26377;&#29992;&#30340;&#34920;&#26684;\&#22825;&#27941;&#20844;&#21496;\2007\&#37197;&#21512;\3&#22825;&#37030;&#21335;&#26041;&#21830;&#22478;\&#26368;&#32456;&#25253;&#20215;&#34920;\3.28\&#38738;&#23707;&#33014;&#24030;&#28286;&#36130;&#23500;&#20013;&#24515;\&#33014;&#24030;&#28286;&#36130;&#23500;&#20013;&#24515;\&#25253;&#20215;&#35745;&#31639;&#34920;8.3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d:\2009&#24180;&#25237;&#26631;&#24037;&#31243;\2009&#24180;&#25237;&#26631;&#24037;&#31243;\&#23500;&#21147;&#30408;&#20449;&#25253;&#20215;\&#30005;&#23376;&#29256;&#25253;&#20215;\&#24037;&#20316;&#25968;&#25454;\&#23545;&#25307;&#26631;&#20013;&#24515;\&#30408;&#20449;&#22823;&#21414;&#24149;&#22681;&#24037;&#31243;-081112\&#30408;&#20449;&#22823;&#21414;&#24149;&#22681;&#24037;&#31243;-&#25913;081212.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d:\&#21547;&#37327;\&#38738;&#23707;&#33014;&#24030;&#28286;&#36130;&#23500;&#20013;&#24515;\&#33014;&#24030;&#28286;&#36130;&#23500;&#20013;&#24515;\&#25253;&#20215;&#35745;&#31639;&#34920;8.30.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d:\Work\&#26684;&#24335;\&#20248;&#21270;&#35828;&#26126;.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d:\&#27494;&#27721;\2007&#24180;&#24230;&#24037;&#31243;\0802&#20013;&#20896;&#22823;&#21414;\&#25253;&#20215;\&#25253;&#20215;\&#26395;&#20140;A&#21306;&#25307;&#26631;\&#26395;&#20140;&#20303;&#23429;&#22806;&#39280;&#20998;&#21253;\&#22806;&#39280;&#35780;&#26631;\&#26395;&#20140;4&#65283;&#20303;&#23429;&#22806;&#39280;&#28165;&#21333;0610.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d:\&#25237;&#26631;&#32452;&#25991;&#20214;\&#32771;&#35780;&#21450;&#34920;&#26684;\&#26377;&#29992;&#30340;&#34920;&#26684;\&#22825;&#27941;&#20844;&#21496;\2007\&#37197;&#21512;\3&#22825;&#37030;&#21335;&#26041;&#21830;&#22478;\&#26368;&#32456;&#25253;&#20215;&#34920;\3.28\&#38738;&#23707;&#33014;&#24030;&#28286;&#36130;&#23500;&#20013;&#24515;\&#33014;&#24030;&#28286;&#36130;&#23500;&#20013;&#24515;\&#25253;&#20215;&#35745;&#31639;&#34920;8.30.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d:\&#24352;&#25919;&#21326;\&#25105;&#30340;&#24037;&#20316;\&#25105;&#30340;&#24037;&#31243;\&#28437;&#27827;&#27902;(&#20108;&#26399;&#19968;&#65289;\E-mail&#25253;&#20215;\&#20108;&#26631;&#27573;\&#24149;&#22681;&#26045;&#24037;&#25307;&#25237;&#26631;\&#24037;&#31243;&#39033;&#30446;\2007&#24180;8&#26376;\&#26477;&#24030;&#26032;&#32511;&#22253;&#65288;&#26045;&#24037;&#65289;\&#25253;&#20215;&#20070;\&#19968;&#26631;&#27573;\&#26032;&#32511;&#22253;&#24037;&#31243;&#37327;&#65288;1&#65289;.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d:\Documents%20and%20Settings\new\&#26700;&#38754;\&#26395;&#20140;A&#21306;&#25307;&#26631;\&#26395;&#20140;&#20303;&#23429;&#22806;&#39280;&#20998;&#21253;\&#22806;&#39280;&#35780;&#26631;\&#26395;&#20140;4&#65283;&#20303;&#23429;&#22806;&#39280;&#28165;&#21333;0610.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fengrui\&#20849;&#20139;&#36164;&#26009;&#19987;&#29992;\&#25105;&#30340;&#25991;&#26723;\&#24037;&#31243;\&#26376;&#25253;&#34920;\2006.9&#26376;\&#20184;&#20029;&#21531;\9&#26376;&#25253;&#34920;\&#22799;&#26149;&#24494;\&#22799;&#26149;&#24494;&#23457;&#31639;\&#23578;&#37117;\&#23578;&#37117;&#22270;&#32440;&#32771;&#36807;&#26469;\&#32473;&#35768;&#32769;&#2407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24037;&#20316;\2010&#24180;\&#25237;&#26631;\11&#22825;&#27941;&#35199;&#31449;5.14\&#27491;&#24335;&#25237;&#26631;\T7\&#21830;&#21153;\&#25514;&#26045;&#36153;&#29992;&#35745;&#31639;\&#21547;&#37327;&#34920;.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d:\2&#25237;&#26631;\&#24037;&#31243;\2010\&#36127;&#36131;\&#37073;&#24030;&#26399;&#36135;&#22823;&#21414;\&#25991;&#23383;\&#22806;&#21327;&#24037;&#31243;&#39033;%20&#35810;&#20215;&#21333;.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J:\&#24037;&#31243;\&#40857;&#28246;\&#40857;&#28246;&#19996;&#26725;&#37089;\&#35199;&#27704;D&#25143;&#22411;&#38376;&#31383;&#22270;20090217\HELENA\&#26126;&#32048;&#34920;%2020.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J:\&#24037;&#31243;\&#40857;&#28246;\&#40857;&#28246;&#19996;&#26725;&#37089;\&#35199;&#27704;D&#25143;&#22411;&#38376;&#31383;&#22270;20090217\A-K%20201.7.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d:\&#34945;&#26093;&#33395;\&#24029;&#20449;&#37325;&#24198;&#21150;&#36164;&#26009;\&#25253;&#20215;\&#24102;&#20215;&#26684;&#25253;&#20215;\2009&#24180;11&#26376;&#26368;&#26032;&#25253;&#20215;&#34920;&#24102;&#26684;&#24335;&#25253;&#20215;.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J:\&#24037;&#31243;\&#40857;&#28246;\&#40857;&#28246;&#19996;&#26725;&#37089;\&#35199;&#27704;D&#25143;&#22411;&#38376;&#31383;&#22270;20090217\PUR1.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d:\&#24037;&#20316;\&#37027;&#40065;&#28286;%20%2009-1-5\&#23436;&#25104;&#34920;&#26684;\&#24050;&#20013;&#26631;&#24037;&#31243;\&#35745;&#31639;\&#28895;&#21488;&#25991;&#21270;&#20013;&#24515;\&#25104;&#26412;4-24\&#25104;&#26412;.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d:\2008\&#25237;&#26631;\&#23436;&#25972;\&#19996;&#39532;&#36335;\&#26368;&#32456;&#24037;&#31243;&#37327;\&#21547;&#37327;\&#38738;&#23707;&#33014;&#24030;&#28286;&#36130;&#23500;&#20013;&#24515;\&#33014;&#24030;&#28286;&#36130;&#23500;&#20013;&#24515;\&#25253;&#20215;&#35745;&#31639;&#34920;8.30.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d:\&#24037;&#31243;\&#25237;&#26631;&#24037;&#31243;\&#22791;&#20221;&#24037;&#31243;\ZD\&#37026;&#21488;&#31532;&#19968;&#22478;\2008.08.01&#22823;&#21830;&#19994;&#24149;&#22681;&#25307;&#26631;\&#27714;&#31934;&#25552;&#20132;\&#19975;&#36798;&#24149;&#22681;&#35745;&#31639;&#34920;5&#32452;&#22242;8.11.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d:\2010\&#26684;&#20848;&#36798;&#35013;&#22791;&#20135;&#19994;&#22253;\&#26045;&#24037;&#31995;&#21015;\&#26045;&#24037;&#39044;&#31639;&#65288;&#31532;&#19968;&#29256;&#65289;\20091231%20&#26684;&#20848;&#36798;&#20135;&#19994;&#22253;-&#26045;&#24037;&#39044;&#31639;(&#31532;&#19968;&#29256;)&#65288;&#32456;&#29256;&#65289;\&#26631;&#20934;&#26684;&#24335;3-12\&#32735;&#26041;3-13&#28165;&#21333;&#21450;&#31639;&#37327;.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d:\2009\&#26032;&#21326;&#20070;&#24215;\&#38472;&#20806;&#28949;\081124&#38472;&#25253;&#20215;%20(version%201)&#26368;&#2603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C-2-54\&#21513;&#26519;&#21326;&#24494;&#21457;&#34892;\WFW311\TEMP\Spares\FILES\SMCTS2\SMCTSSP2.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d:\&#20010;&#20154;&#25104;&#26524;&#25991;&#20214;\&#39044;&#31639;\&#39044;&#31639;\2018&#24180;&#24037;&#31243;\&#19978;&#39286;&#24742;&#27743;&#24220;\&#19978;&#39286;&#24742;&#27743;&#24220;&#21806;&#27004;&#37096;&#24149;&#22681;\&#23450;&#26631;\&#38468;&#20214;10&#65306;&#19978;&#39286;&#24066;&#24742;&#27743;&#24220;&#21806;&#27004;&#22788;&#22806;&#31435;&#38754;&#24037;&#31243;&#39033;&#30446;&#25511;&#21046;&#20215;&#23545;&#27604;&#20998;&#26512;20180716.xlsx"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d:\10%20&#31934;&#35013;&#20462;\03%20&#39044;&#31639;&#20070;\B2&#30005;&#26799;&#22823;&#22530;&#31934;&#35013;&#20462;&#39044;&#31639;&#20070;.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d:\&#26032;&#24314;&#25991;&#20214;&#22841;\&#26032;&#24314;&#25991;&#20214;&#22841;%20(3)\My%20QQ%20Files\&#32461;&#20852;&#25490;&#23627;&#25253;&#20215;.08.01.1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d:\&#36798;&#36798;\&#25237;&#26631;&#25991;&#20214;\&#28145;&#22323;&#39033;&#30446;\&#31532;&#20116;&#22253;&#20845;&#26399;1~6&#27004;&#31934;&#35013;&#20462;\10-11&#24180;&#19975;&#31185;&#31934;&#35013;&#20462;&#25112;&#30053;--&#26679;&#26495;&#25151;&#21450;&#20844;&#20849;&#37096;&#20998;.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d:\&#26494;&#19979;&#30427;&#19968;&#36130;&#21153;&#36164;&#26009;\2007&#24180;\&#19975;&#31185;&#25112;&#30053;&#24615;&#21512;&#20316;&#35745;&#30011;\&#28145;&#22323;\&#28145;&#22323;&#31532;&#20116;&#22253;\2007&#24180;12&#26376;28&#26085;\&#19975;&#31185;\&#20869;&#37096;\&#31532;5&#22290;&#25104;&#26412;&#26680;&#31639;&#34920;2007-12-25.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d:\&#26494;&#19979;&#30427;&#19968;&#36130;&#21153;&#36164;&#26009;\2007&#24180;\&#19975;&#31185;&#25112;&#30053;&#24615;&#21512;&#20316;&#35745;&#30011;\&#28145;&#22323;\&#28145;&#22323;&#31532;&#20116;&#22253;\2007&#24180;12&#26376;28&#26085;\&#19975;&#31185;\&#31532;5&#22290;&#39044;&#31639;&#31995;&#32479;2007-12-24.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d:\Documents%20and%20Settings\HP\&#26700;&#38754;\&#37329;&#22495;&#34013;&#28286;A7-A9&#26635;&#31934;&#35013;&#20462;&#25307;&#26631;&#28165;&#21333;(&#25253;&#30002;&#26041;).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d:\&#24037;&#20316;&#25991;&#20214;&#22841;\&#25237;&#26631;&#25991;&#20214;\&#24191;&#24030;&#39033;&#30446;\&#37329;&#22495;&#21326;&#24220;A1A2A3&#30005;&#26799;&#21381;\&#37329;&#22495;&#21326;&#24220;&#25307;&#25237;&#26631;\&#191;&#24030;&#37329;&#22495;&#21326;&#24220;&#30005;&#26799;&#21381;&#31934;&#35013;&#20462;&#24037;&#31243;&#25307;&#26631;&#28165;&#21333;1&#20998;&#26512;.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d:\&#37329;&#22495;&#20256;&#22855;&#39033;&#30446;\&#24037;&#20316;&#25991;&#26723;\&#27004;&#26635;&#38376;&#22836;&#25991;&#20214;&#22841;\RecoveredExternalLink1"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d:\&#37329;&#22495;&#20256;&#22855;&#39033;&#30446;\&#24037;&#20316;&#25991;&#26723;\&#27004;&#26635;&#38376;&#22836;&#25991;&#20214;&#22841;\RecoveredExternalLink2"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J6\f\XLS\YS3.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d:\&#37329;&#22495;&#20256;&#22855;&#39033;&#30446;\&#24037;&#20316;&#25991;&#26723;\&#27004;&#26635;&#38376;&#22836;&#25991;&#20214;&#22841;\RecoveredExternalLink3"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d:\&#37329;&#22495;&#20256;&#22855;&#39033;&#30446;\&#24037;&#20316;&#25991;&#26723;\&#27004;&#26635;&#38376;&#22836;&#25991;&#20214;&#22841;\RecoveredExternalLink4"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d:\&#37329;&#22495;&#20256;&#22855;&#39033;&#30446;\&#24037;&#20316;&#25991;&#26723;\&#27004;&#26635;&#38376;&#22836;&#25991;&#20214;&#22841;\RecoveredExternalLink5"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d:\&#37329;&#22495;&#20256;&#22855;&#39033;&#30446;\&#24037;&#20316;&#25991;&#26723;\&#27004;&#26635;&#38376;&#22836;&#25991;&#20214;&#22841;\RecoveredExternalLink6"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d:\&#37329;&#22495;&#20256;&#22855;&#39033;&#30446;\&#24037;&#20316;&#25991;&#26723;\&#27004;&#26635;&#38376;&#22836;&#25991;&#20214;&#22841;\RecoveredExternalLink8"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d:\&#37329;&#22495;&#20256;&#22855;&#39033;&#30446;\&#24037;&#20316;&#25991;&#26723;\&#27004;&#26635;&#38376;&#22836;&#25991;&#20214;&#22841;\RecoveredExternalLink9"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WINDOWS\Desktop\XLS\YS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5\&#26700;&#38754;\XLS\YS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1\9913\Volume%203%20-%20Part%202\bil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24037;&#20316;\&#37027;&#40065;&#28286;%20%2009-1-5\&#23436;&#25104;&#34920;&#26684;\&#35745;&#31639;\&#19990;&#33538;\&#21069;14&#27425;\&#28895;&#21488;&#19990;&#36152;10-2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25505;&#360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38472;&#20806;&#28949;2008\&#26149;&#20445;&#38056;&#38050;\081010&#24037;&#31243;&#3732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CHEN\&#20844;&#36335;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angchunhua\&#21776;&#26149;&#21326;&#20849;&#20139;\WINDOWS\Desktop\5&#12290;21&#38598;&#22242;&#32463;&#33829;&#37096;&#24037;&#20316;&#31649;&#29702;&#26631;&#20934;\&#31649;&#29702;&#24080;&#34920;\1&#32463;&#33829;&#20104;&#12289;&#20915;&#31639;&#31649;&#29702;\&#34920;&#3038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23457;&#31639;&#25152;&#26377;&#34920;&#26684;\&#25237;&#26631;&#26368;&#21518;&#35268;&#33539;&#34920;&#26684;\&#26377;&#29992;&#30340;&#34920;&#26684;\&#22825;&#27941;&#20844;&#21496;\2007\&#37197;&#21512;\3&#22825;&#37030;&#21335;&#26041;&#21830;&#22478;\&#26368;&#32456;&#25253;&#20215;&#34920;\3.28\&#38738;&#23707;&#33014;&#24030;&#28286;&#36130;&#23500;&#20013;&#24515;\&#33014;&#24030;&#28286;&#36130;&#23500;&#20013;&#24515;\&#25253;&#20215;&#35745;&#31639;&#34920;8.3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C-2-54\&#21513;&#26519;&#21326;&#24494;&#21457;&#34892;\WFW311\TEMP\GP\tamer\WINDOWS\GP_A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38472;&#20806;&#28949;2009\&#22825;&#27941;&#28207;&#20844;&#23433;&#23616;\&#38472;&#20806;&#28949;2008\&#26149;&#20445;&#38056;&#38050;\081010&#24037;&#31243;&#3732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24037;&#20316;\2009.11.10&#24247;&#25289;&#24503;\&#25307;&#21830;&#23616;&#37202;&#24215;&#35270;&#35273;&#26679;&#26495;&#24037;&#31243;11.1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2009\&#20013;&#22919;&#21307;&#38498;&#20840;&#37096;&#30005;&#23376;&#29256;&#22270;&#32440;\&#21518;&#21220;&#32508;&#21512;&#27004;&#25253;&#20215;&#3492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24037;&#31243;\2011&#25237;&#26631;&#24037;&#31243;\06.&#38738;&#23707;&#36842;&#29983;&#23665;&#24196;11.7.12~\&#21830;&#21153;&#26631;\&#22025;&#21326;&#31572;&#30097;\&#22025;&#21326;&#19996;&#28023;&#37324;&#39033;&#30446;&#38109;&#31383;&#24037;&#31243;&#37327;&#28165;&#21333;\&#24050;&#38145;&#28165;&#21333;\LCBQ-0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2008\&#22823;&#20016;&#36335;\08.05.30&#26041;&#26696;\080604&#22823;&#20016;&#36335;&#39044;&#31639;&#2133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22025;&#28070;&#22253;C9\&#25991;&#23383;\&#38480;&#39069;\&#19981;&#35201;&#20102;\&#31532;&#19977;&#29256;\&#26045;&#24037;&#22270;&#38480;&#39069;-1.10--&#30334;&#3902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38472;&#20806;&#28949;2008\&#21338;&#28023;&#32536;\080905_1&#26631;&#2757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J:\&#24037;&#31243;\&#40857;&#28246;\&#40857;&#28246;&#19996;&#26725;&#37089;\&#35199;&#27704;D&#25143;&#22411;&#38376;&#31383;&#22270;20090217\CND\CQU.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24037;&#31243;\2012&#25237;&#26631;&#24037;&#31243;\01.&#22825;&#27941;&#26032;&#21326;3.8~3.28\&#26032;&#21326;&#31532;&#20116;&#36718;\&#26032;&#21326;&#26368;&#32456;&#25104;&#26412;6.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J:\&#24037;&#31243;\&#40857;&#28246;\&#40857;&#28246;&#19996;&#26725;&#37089;\&#35199;&#27704;D&#25143;&#22411;&#38376;&#31383;&#22270;20090217\CQU.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32451;&#20064;&#24037;&#31243;\&#22825;&#23425;&#24037;&#31243;\&#38738;&#23707;&#33014;&#24030;&#28286;&#36130;&#23500;&#20013;&#24515;\&#33014;&#24030;&#28286;&#36130;&#23500;&#20013;&#24515;\&#25253;&#20215;&#35745;&#31639;&#34920;8.3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Documents%20and%20Settings\jh\&#26700;&#38754;\&#21457;&#39033;&#30446;\&#26368;&#32456;&#25253;&#20215;08-1-18(&#35843;&#2597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TENDER\2006&#24180;\CW%20%20SOHO\&#25104;&#26412;\Final%20cost%204\&#26397;&#22806;SOHO\060125-&#26397;&#22806;SOHO&#24149;&#22681;&#25307;&#26631;&#22270;&#20840;&#22871;&#36807;&#31243;&#22270;\&#24149;&#22681;&#38754;&#31215;1128&#27979;&#3163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2014&#24180;&#24037;&#31243;\&#19971;&#26376;\&#20108;&#26399;&#38376;&#31383;&#21457;&#26631;&#25991;&#20214;2014.7.09\2&#27425;&#25237;&#26631;\2009&#24180;&#24037;&#31243;&#25991;&#20214;&#22841;\09&#20061;&#40857;&#20179;\04.FORM&#20061;&#40857;&#20179;\090721&#25253;&#20215;&#27169;&#24335;\&#38468;&#20214;&#20116;&#65306;&#25253;&#20215;&#20070;0630&#21457;&#2663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24037;&#31243;&#39033;&#30446;\&#39044;&#32467;&#31639;&#39033;&#30446;\&#28023;&#20107;&#22823;&#23398;&#23398;&#26415;&#20013;&#24515;&#39033;&#30446;\&#22303;&#24314;\&#20854;&#23427;&#24213;&#31295;\&#20013;&#36828;&#33337;&#21153;\&#21326;&#38160;&#19990;&#30028;\&#21326;&#38160;&#19990;&#30028;\&#21326;&#38160;&#20027;&#20307;&#21457;&#26631;4.8\wqh\wqhxm\&#36719;&#20214;&#22253;&#39033;&#30446;\&#19977;&#22235;&#20116;&#26631;&#27573;&#25307;&#26631;&#25991;&#20214;\&#24037;&#31243;&#37327;&#20108;&#26631;&#27573;\&#20108;&#26399;&#20108;&#26631;&#27573;&#35780;&#26631;&#20027;&#35201;&#20998;&#26512;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20013;&#19996;&#24037;&#31243;\&#21345;&#22612;&#23572;&#24037;&#31243;\SAMRAYA\SAMRAYA%20COST\cost.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26700;&#38754;\01498\TENDER\2006&#24180;\CW%20%20SOHO\&#25104;&#26412;\Final%20cost%204\&#26397;&#22806;SOHO\060125-&#26397;&#22806;SOHO&#24149;&#22681;&#25307;&#26631;&#22270;&#20840;&#22871;&#36807;&#31243;&#22270;\&#24149;&#22681;&#38754;&#31215;1128&#27979;&#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henjie\&#26412;&#22320;&#30913;&#30424;%20(D)\&#24029;&#20449;\&#25552;&#36135;&#21333;2007\&#24029;&#20449;\&#21512;&#21516;\CND\CQU.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23452;&#26124;&#19975;&#36798;&#24191;&#22330;\QD\QD2&#26399;\&#24037;&#31243;\&#26080;&#38177;\&#22806;&#24149;&#22681;&#22270;&#32440;\&#26080;&#38177;A&#21306;&#26368;&#21518;&#20462;&#25913;&#22270;&#32440;\&#26080;&#38177;&#28165;&#21333;\2007&#24180;&#24230;&#24037;&#31243;\0802&#20013;&#20896;&#22823;&#21414;\&#26395;&#20140;A&#21306;&#25307;&#26631;\&#26395;&#20140;&#20303;&#23429;&#22806;&#39280;&#20998;&#21253;\&#22806;&#39280;&#35780;&#26631;\&#26395;&#20140;4&#65283;&#20303;&#23429;&#22806;&#39280;&#28165;&#21333;061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22825;&#19968;&#22478;\&#31532;&#19968;&#29256;&#22270;&#32440;\&#26045;&#24037;&#39044;&#31639;\&#26045;&#24037;&#39044;&#31639;\1\9913\Volume%203%20-%20Part%202\bill.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2&#22825;&#27941;&#20844;&#21496;\2007\&#27491;&#24335;&#25237;&#26631;\6&#26102;&#20195;&#22823;&#21414;\&#25104;&#26412;&#25253;&#20215;\&#38738;&#23707;&#33014;&#24030;&#28286;&#36130;&#23500;&#20013;&#24515;\&#33014;&#24030;&#28286;&#36130;&#23500;&#20013;&#24515;\&#25253;&#20215;&#35745;&#31639;&#34920;8.3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Mihai\D\WINDOWS\Desktop\karali\finansbank%20karali\Finansbank\FINANSBANK%20MECHANICAL%20WORK%20OFFER%2001-haz.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25237;&#26631;\&#27704;&#21644;\&#24037;&#31243;&#37327;&#34920;\&#38738;&#23707;&#33014;&#24030;&#28286;&#36130;&#23500;&#20013;&#24515;\&#33014;&#24030;&#28286;&#36130;&#23500;&#20013;&#24515;\&#25253;&#20215;&#35745;&#31639;&#34920;8.3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28165;&#21326;\&#25307;&#26631;\&#37329;&#35895;\&#24149;&#22681;\&#37329;&#20043;&#35895;&#24037;&#31243;&#37327;&#28165;&#21333;&#21450;&#25253;&#20215;(&#35774;&#35745;&#20154;&#20570;)\1#&#28165;&#21333;&#21450;&#25253;&#2021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Documents%20and%20Settings\Administrator\My%20Documents\&#22825;&#19968;&#22478;&#26045;&#24037;&#39044;&#31639;\1\9913\Volume%203%20-%20Part%202\bil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24037;&#31243;\&#37197;&#21512;&#21516;&#20107;\12&#24180;&#37197;&#21512;&#21516;&#20107;\10.&#21271;&#20140;&#22885;&#20307;&#21335;&#21306;12.9.13~&#26446;&#24605;&#22278;&#31639;&#24037;&#31243;&#37327;\&#21830;&#21153;\&#25253;&#20215;\&#21547;&#3732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38472;&#20806;&#28949;2008\&#39749;&#21147;&#22825;&#27941;&#21830;&#21414;&#39033;&#30446;\&#25237;&#26631;&#25991;&#20214;\&#25253;&#20215;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2007&#26679;&#26412;\080713&#39044;&#31639;&#2133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C-2-54\&#21513;&#26519;&#21326;&#24494;&#21457;&#34892;\WFW311\TEMP\GP\GP_Ph1\SBB-OIs\Hel-OIs.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Wangjianwen\&#9733;&#20849;&#20139;&#9733;\WINDOWS\Desktop\5&#12290;21&#38598;&#22242;&#32463;&#33829;&#37096;&#24037;&#20316;&#31649;&#29702;&#26631;&#20934;\&#31649;&#29702;&#24080;&#34920;\1&#32463;&#33829;&#20104;&#12289;&#20915;&#31639;&#31649;&#29702;\&#34920;&#30382;.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24037;&#20316;\&#22825;&#27941;&#26757;&#27743;&#20250;&#23637;&#20013;&#24515;09-9-29\&#21830;&#21153;\&#25253;&#20215;\09.10.14&#20462;&#25913;\0023\&#25105;&#30340;&#24037;&#31243;\U-TOWN\&#25104;&#26412;\&#25104;&#26412;&#38480;&#39069;09.08.25.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38472;&#20806;&#28949;2008\2007&#26679;&#26412;\&#39044;&#31639;&#21333;\&#39044;&#31639;&#21333;.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PC-2-54\&#21513;&#26519;&#21326;&#24494;&#21457;&#34892;\CHR\ARBEJDE\Q4DK.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32463;&#33829;&#37096;&#25991;&#20214;\&#25237;&#26631;&#25991;&#20214;&#30456;&#20851;\&#19979;&#27827;&#22280;\080713&#39044;&#31639;&#2133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24037;&#20316;\2010&#24180;&#24037;&#20316;\11.18\&#24037;&#31243;&#37327;-D.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24352;&#25919;&#21326;\&#25105;&#30340;&#24037;&#20316;\&#25105;&#30340;&#24037;&#31243;\&#28437;&#27827;&#27902;(&#20108;&#26399;&#19968;&#65289;\E-mail&#25253;&#20215;\&#20108;&#26631;&#27573;\&#24149;&#22681;&#26045;&#24037;&#25307;&#25237;&#26631;\the%20center%20of%20Hangzhou%20Citiver\&#26032;&#32511;&#22253;&#24037;&#31243;&#37327;&#65288;1&#65289;.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26395;&#20140;A&#21306;&#25307;&#26631;\&#26395;&#20140;&#20303;&#23429;&#22806;&#39280;&#20998;&#21253;\&#22806;&#39280;&#35780;&#26631;\&#26395;&#20140;4&#65283;&#20303;&#23429;&#22806;&#39280;&#28165;&#21333;061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28165;&#21326;\&#25307;&#26631;\&#37329;&#35895;\&#24149;&#22681;\&#37329;&#20043;&#35895;&#24037;&#31243;&#37327;&#28165;&#21333;&#21450;&#25253;&#20215;(&#35774;&#35745;&#20154;&#20570;)\&#37329;&#20043;&#35895;&#37327;&#21333;.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38472;&#20806;&#28949;2008\&#22825;&#22320;&#20255;&#19994;\&#38376;&#31383;&#25307;&#26631;&#25253;&#20215;\&#22825;&#22320;&#20255;&#19994;&#38376;&#3138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4037;&#31243;\2010&#24180;\&#25237;&#26631;\&#22825;&#27941;&#22025;&#37324;&#20013;&#24515;\&#34920;&#26684;\&#25104;&#26412;\&#25104;&#26412;\&#25105;&#30340;&#25991;&#26723;\&#24037;&#31243;\&#26376;&#25253;&#34920;\2006.9&#26376;\&#20184;&#20029;&#21531;\9&#26376;&#25253;&#34920;\&#22799;&#26149;&#24494;\&#22799;&#26149;&#24494;&#23457;&#31639;\&#23578;&#37117;\&#23578;&#37117;&#22270;&#32440;&#32771;&#36807;&#26469;\&#32473;&#35768;&#32769;&#24072;.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Wangzhiyong\&#30333;&#20113;&#22269;&#38469;&#20250;&#35758;&#20013;&#24515;\WINDOWS\Desktop\5&#12290;21&#38598;&#22242;&#32463;&#33829;&#37096;&#24037;&#20316;&#31649;&#29702;&#26631;&#20934;\&#31649;&#29702;&#24080;&#34920;\1&#32463;&#33829;&#20104;&#12289;&#20915;&#31639;&#31649;&#29702;\&#34920;&#3038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2009\&#26032;&#21326;&#20070;&#24215;\&#27863;&#27946;&#39044;&#31639;.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24037;&#20316;\&#22825;&#27941;&#26757;&#27743;&#20250;&#23637;&#20013;&#24515;09-9-29\&#21830;&#21153;\&#25253;&#20215;\09.10.14&#20462;&#25913;\&#24037;&#20316;&#25991;&#20214;&#22841;\&#25105;&#30340;&#24037;&#20316;&#21253;\&#25104;&#26412;&#24037;&#20316;\&#36828;&#27915;&#22823;&#21414;\&#35895;&#30340;&#25991;&#20214;\&#25104;&#26412;&#31649;&#29702;\&#25104;&#26412;&#31649;&#29702;\&#21464;&#26356;\&#36828;&#27915;&#21464;&#26356;&#65288;&#27719;&#24635;&#65289;.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24037;&#20316;\&#22825;&#27941;&#26757;&#27743;&#20250;&#23637;&#20013;&#24515;09-9-29\&#21830;&#21153;\&#25253;&#20215;\09.10.14&#20462;&#25913;\&#26032;&#24314;&#25991;&#20214;&#22841;\TENDER\2006&#24180;\CW%20%20SOHO\&#25104;&#26412;\Final%20cost%204\&#26397;&#22806;SOHO\060125-&#26397;&#22806;SOHO&#24149;&#22681;&#25307;&#26631;&#22270;&#20840;&#22871;&#36807;&#31243;&#22270;\&#24149;&#22681;&#38754;&#31215;1128&#27979;&#31639;.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N:\Work\&#26684;&#24335;\&#20248;&#21270;&#35828;&#26126;.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lcq\F3&#35745;&#31639;\TENDER\2006&#24180;\CW%20%20SOHO\&#25104;&#26412;\Final%20cost%204\&#26397;&#22806;SOHO\060125-&#26397;&#22806;SOHO&#24149;&#22681;&#25307;&#26631;&#22270;&#20840;&#22871;&#36807;&#31243;&#22270;\&#24149;&#22681;&#38754;&#31215;1128&#27979;&#31639;.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A\SharedDocs\CHINA\616\BQ-MEA\MC\HOUSE\REIN_HSE.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2f-d03\E\&#26032;&#24314;&#25991;&#20214;&#22841;\xiao\y\&#20844;&#36335;1.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d:\&#38472;&#20806;&#28949;2009\&#24658;&#38134;&#31185;&#25216;&#22253;&#26041;&#26696;&#22270;01\081226&#25253;&#20215;.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2-54\&#21513;&#26519;&#21326;&#24494;&#21457;&#34892;\WFW311\TEMP\Backup%20of%20Backup%20of%20LINDA%20LISTONE.xlk"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24037;&#31243;\2011&#25237;&#26631;&#24037;&#31243;\&#20449;&#24687;&#36890;&#20449;&#19982;&#22806;&#21253;&#20135;&#19994;&#22522;&#22320;&#39033;&#30446;F&#24231;11.8.3~8.5\&#21830;&#21153;&#26631;\&#20449;&#24687;&#36890;&#20449;&#20135;&#19994;&#22522;&#22320;F&#24231;-&#25253;&#20215;.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19990;&#33538;\&#20845;&#27004;&#31934;&#35013;&#21512;&#21516;\BQ\MO6%20BQ.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PC-2-54\&#21513;&#26519;&#21326;&#24494;&#21457;&#34892;\KPCMS\My%20Documents\GOLDPYR4\ARENTO\TOOLBOX.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C-2-54\&#21513;&#26519;&#21326;&#24494;&#21457;&#34892;\WFW311\TEMP\fnl-gp2\ToolboxGP\Kor\OSP_Becht_Fin.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24037;&#31243;\2012&#25237;&#26631;&#24037;&#31243;\01.&#22825;&#27941;&#26032;&#21326;3.8~3.28\&#26032;&#21326;&#31532;&#20116;&#36718;\POWER%20ASSUMPTION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C-2-54\&#21513;&#26519;&#21326;&#24494;&#21457;&#34892;\WFW311\TEMP\GP\tamer\DOS\TEMP\GPTLBX90.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Zhangyang\&#20020;&#26102;\&#26143;&#27827;&#25104;&#26412;\WINDOWS\Desktop\5&#12290;21&#38598;&#22242;&#32463;&#33829;&#37096;&#24037;&#20316;&#31649;&#29702;&#26631;&#20934;\&#31649;&#29702;&#24080;&#34920;\1&#32463;&#33829;&#20104;&#12289;&#20915;&#31639;&#31649;&#29702;\&#34920;&#30382;.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d:\&#22025;&#28070;&#22253;C9\&#25991;&#23383;\&#38480;&#39069;\&#19981;&#35201;&#20102;\&#31532;&#19977;&#29256;\&#31532;&#20108;&#27425;12.19\&#26446;-C9&#21306;&#25237;&#26631;&#22270;&#38480;&#39069;-8.31.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d:\Documents%20and%20Settings\tfj\&#26700;&#38754;\&#20013;&#27719;&#24191;&#22330;&#24149;&#22681;&#12289;&#38109;&#21512;&#37329;&#38376;&#31383;&#24037;&#31243;&#37327;&#28165;&#21333;&#35745;&#20215;&#34920;.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d:\&#24037;&#31243;&#39033;&#30446;\&#39044;&#32467;&#31639;&#39033;&#30446;\&#28023;&#20107;&#22823;&#23398;&#23398;&#26415;&#20013;&#24515;&#39033;&#30446;\&#22303;&#24314;\&#20854;&#23427;&#24213;&#31295;\&#20013;&#36828;&#33337;&#21153;\&#26723;&#26696;&#36164;&#26009;\&#19968;&#27773;&#21378;&#25151;\&#26631;&#24213;\&#65288;&#20027;&#26448;&#28165;&#21333;&#65289;.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d:\&#24037;&#20316;\2010&#24180;\&#25237;&#26631;\11&#22825;&#27941;&#35199;&#31449;5.14\&#27491;&#24335;&#25237;&#26631;\T7\&#21830;&#21153;\&#25514;&#26045;&#36153;&#29992;&#35745;&#31639;\TENDER\2006&#24180;\CW%20%20SOHO\&#25104;&#26412;\Final%20cost%204\&#26397;&#22806;SOHO\060125-&#26397;&#22806;SOHO&#24149;&#22681;&#25307;&#26631;&#22270;&#20840;&#22871;&#36807;&#31243;&#22270;\&#24149;&#22681;&#38754;&#31215;1128&#27979;&#3163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iweifeng\&#19996;&#29004;&#26041;&#26696;&#20986;&#22270;\WINDOWS\Desktop\5&#12290;21&#38598;&#22242;&#32463;&#33829;&#37096;&#24037;&#20316;&#31649;&#29702;&#26631;&#20934;\&#31649;&#29702;&#24080;&#34920;\1&#32463;&#33829;&#20104;&#12289;&#20915;&#31639;&#31649;&#29702;\&#34920;&#3038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Lenovo\2010.7.12%20&#19996;&#26041;&#29790;&#26223;&#33489;&#38376;&#31383;&#24149;&#22681;\08&#24180;7-12&#26376;\&#27993;&#27743;&#27743;&#38376;&#30005;&#21147;\&#20379;&#30005;&#23616;&#29627;&#29827;&#24149;&#22681;&#28165;&#21333;\&#20379;&#30005;&#23616;&#29627;&#29827;&#24149;&#22681;&#28165;&#21333;\&#20998;&#37096;&#20998;&#39033;&#24037;&#31243;&#37327;&#28165;&#21333;(&#21547;&#29305;&#2444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08&#24180;7-12&#26376;\&#27993;&#27743;&#27743;&#38376;&#30005;&#21147;\&#20379;&#30005;&#23616;&#29627;&#29827;&#24149;&#22681;&#28165;&#21333;\&#20379;&#30005;&#23616;&#29627;&#29827;&#24149;&#22681;&#28165;&#21333;\&#20998;&#37096;&#20998;&#39033;&#24037;&#31243;&#37327;&#28165;&#21333;(&#21547;&#29305;&#24449;).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24037;&#20316;\&#37027;&#40065;&#28286;%20%2009-1-5\&#23436;&#25104;&#34920;&#26684;\&#40784;&#40065;&#21307;&#38498;\&#25253;&#20215;&#34920;&#26684;\&#40784;&#40065;&#21307;&#38498;&#24149;&#22681;&#24037;&#31243;&#25253;&#20215;.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d:\Documents%20and%20Settings\user\&#26700;&#38754;\CAT&#39033;&#30446;&#25307;&#26631;&#25991;&#20214;&#21442;&#32771;\CAT&#39033;&#30446;&#25307;&#26631;&#25991;&#20214;&#21442;&#32771;\&#24037;&#31243;&#37327;&#35745;&#3163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d:\&#25105;&#30340;&#25991;&#26723;\My%20RTX%20Files\02326\&#32508;&#21512;&#21333;&#20215;&#20998;&#26512;&#34920;1.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28895;&#33609;&#29664;&#27743;&#22478;\&#24149;&#22681;\20080409&#20840;&#22871;&#22270;&#32440;\&#24037;&#31243;&#37327;&#35745;&#31639;(2008040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d:\&#21830;&#21153;&#26631;\&#38738;&#23707;&#33014;&#24030;&#28286;&#36130;&#23500;&#20013;&#24515;\&#33014;&#24030;&#28286;&#36130;&#23500;&#20013;&#24515;\&#25253;&#20215;&#35745;&#31639;&#34920;8.30.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d:\BEI-070\Tender%20Doc\MCTD\draft%208\IDBQ&#31532;&#20108;&#37096;&#20998;.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d:\2&#22825;&#27941;&#20844;&#21496;\&#27491;&#24335;&#25237;&#26631;\07&#27704;&#21644;&#24191;&#22330;\&#27704;&#21644;&#22269;&#38469;&#24191;&#22330;&#25104;&#26412;&#25253;&#20215;\&#26041;&#26696;&#20108;\&#38738;&#23707;&#33014;&#24030;&#28286;&#36130;&#23500;&#20013;&#24515;\&#33014;&#24030;&#28286;&#36130;&#23500;&#20013;&#24515;\&#25253;&#20215;&#35745;&#31639;&#34920;8.30.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d:\2016\&#40857;&#28246;\&#33487;&#24030;&#40857;&#28246;\2016.9.2&#22270;&#32440;&#25253;&#20215;&#26368;&#26032;\&#33487;&#24030;&#40857;&#28246;&#35199;&#22320;&#22359;&#24037;&#31243;&#37327;&#28165;&#21333;2016.9.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C26\MY%20DOCUMENTS\My%20Documents\0679S53A.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d:\&#26446;&#20140;\0927G2&#22320;&#22359;\&#20248;&#21270;&#35828;&#26126;.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Documents%20and%20Settings\wxx\&#26700;&#38754;\Book2.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28201;&#24030;\&#21512;&#21516;\&#21512;&#21516;\&#23460;&#20869;&#27493;&#34892;&#34903;&#20869;&#35013;&#24037;&#31243;&#65288;&#19968;&#26631;&#27573;&#65289;&#21512;&#21516;\&#26080;&#38177;&#19975;&#36798;\&#26080;&#38177;&#19975;&#21315;\&#26080;&#38177;&#19975;&#36798;&#27493;&#34892;&#34903;&#20869;&#35013;&#39280;&#25237;&#26631;&#25991;&#20214;&#65288;&#19978;&#28023;&#34013;&#22825;&#65289;09&#12289;11&#12289;30\&#26080;&#38177;&#19975;&#36798;&#23460;&#20869;&#27493;&#34892;&#34903;&#20844;&#20849;&#21306;&#22495;&#35013;&#20462;&#24037;&#31243;&#21830;&#21153;&#26631;\&#26080;&#38177;&#24635;&#21253;&#21512;&#21516;&#12289;&#28165;&#21333;&#65288;&#32508;&#21512;&#21333;&#20215;&#65289;5.13\&#26080;&#38177;&#24635;&#21253;&#21512;&#21516;&#12289;&#28165;&#21333;\AC&#21306;&#39044;&#31639;&#28165;&#21333;\080717&#26080;&#38177;&#19975;&#36798;&#24191;&#22330;&#65288;A&#12289;C&#21306;&#65289;&#32473;&#25490;&#27700;&#24037;&#31243;&#37327;&#28165;&#21333;1.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J:\&#24037;&#31243;\&#40857;&#28246;\&#40857;&#28246;&#19996;&#26725;&#37089;\&#35199;&#27704;D&#25143;&#22411;&#38376;&#31383;&#22270;20090217\CND\HELENA\&#26126;&#32048;&#34920;%2020.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24037;&#20316;\2010&#24180;\&#25237;&#26631;\11&#22825;&#27941;&#35199;&#31449;5.14\&#27491;&#24335;&#25237;&#26631;\T7\&#21830;&#21153;\&#25514;&#26045;&#36153;&#29992;&#35745;&#31639;\&#22025;&#38125;\&#22025;&#38125;&#20013;&#24515;&#25237;&#26631;&#25253;&#20215;8.10\&#22025;&#38125;&#28145;&#21270;&#25104;&#26412;8.10\&#22025;&#38125;&#28145;&#21270;&#25104;&#26412;8.10\TENDER\2006&#24180;\CW%20%20SOHO\&#25104;&#26412;\Final%20cost%204\&#26397;&#22806;SOHO\060125-&#26397;&#22806;SOHO&#24149;&#22681;&#25307;&#26631;&#22270;&#20840;&#22871;&#36807;&#31243;&#22270;\&#24149;&#22681;&#38754;&#31215;1128&#27979;&#31639;.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M4g8u3\e\My%20Documents\&#29750;&#27954;&#23637;&#39302;\115770\&#40644;&#38401;&#30334;&#22995;\2.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J:\&#24037;&#31243;\&#40857;&#28246;\&#40857;&#28246;&#19996;&#26725;&#37089;\&#35199;&#27704;D&#25143;&#22411;&#38376;&#31383;&#22270;20090217\A-K%20201.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d:\&#24037;&#20316;\2010&#24180;&#24037;&#20316;\1&#26376;\&#25237;&#26631;\&#32034;&#33778;&#20122;\&#25104;&#26412;\&#26143;&#25705;&#23572;\&#26377;&#29992;&#30340;&#34920;&#26684;\&#22825;&#27941;&#20844;&#21496;\2007\&#37197;&#21512;\3&#22825;&#37030;&#21335;&#26041;&#21830;&#22478;\&#26368;&#32456;&#25253;&#20215;&#34920;\3.28\&#38738;&#23707;&#33014;&#24030;&#28286;&#36130;&#23500;&#20013;&#24515;\&#33014;&#24030;&#28286;&#36130;&#23500;&#20013;&#24515;\&#25253;&#20215;&#35745;&#31639;&#34920;8.30.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d:\&#24037;&#31243;\09.&#40614;&#23707;F&#21306;\&#28023;&#20449;&#183;&#22825;&#29626;&#8212;&#21442;&#32771;\&#28023;&#20449;&#183;&#22825;&#29626;&#25104;&#26412;(01.27)(11).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d:\2010\&#26684;&#20848;&#36798;&#35013;&#22791;&#20135;&#19994;&#22253;\&#26045;&#24037;&#31995;&#21015;\&#26045;&#24037;&#39044;&#31639;&#65288;&#31532;&#19968;&#29256;&#65289;\20091231%20&#26684;&#20848;&#36798;&#20135;&#19994;&#22253;-&#26045;&#24037;&#39044;&#31639;(&#31532;&#19968;&#29256;)&#65288;&#32456;&#29256;&#65289;\&#25104;&#26412;&#35745;&#20215;&#26684;&#24335;200803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sults"/>
      <sheetName val="总汇总"/>
      <sheetName val="措施项目报价表"/>
      <sheetName val="总工程量汇总表"/>
      <sheetName val="断桥铝合金门窗工程量"/>
      <sheetName val="普通百叶工程量"/>
      <sheetName val="格栅工程量"/>
      <sheetName val="玻璃栏板工程量"/>
      <sheetName val="各类门窗汇总表"/>
      <sheetName val="表一报价"/>
      <sheetName val="表二报价"/>
      <sheetName val="表三报价"/>
      <sheetName val="表四报价"/>
      <sheetName val="零星项目报价表"/>
      <sheetName val="表1  型材线重表"/>
      <sheetName val="表2 扣减系数表"/>
      <sheetName val="表3  材料表"/>
      <sheetName val="表4 五金配置表"/>
      <sheetName val="表5 取费表"/>
      <sheetName val="XLC0915"/>
      <sheetName val="XLC0615"/>
      <sheetName val="NZYXLC0615"/>
      <sheetName val="XLC1012"/>
      <sheetName val="XLC1624"/>
      <sheetName val="PLC0915"/>
      <sheetName val="NPLC0712"/>
      <sheetName val="NPLC13&quot;24"/>
      <sheetName val="NPLC12&quot;26"/>
      <sheetName val="NPLC1815"/>
      <sheetName val="NZYNPLC2118(24#)"/>
      <sheetName val="NZYNPLC2118&quot;(24#)"/>
      <sheetName val="NZYNPLC2118&quot;"/>
      <sheetName val="NZYNPLC2718(24#)"/>
      <sheetName val="NZYNPLC2718"/>
      <sheetName val="NZYNPLC2718&quot;(24#)"/>
      <sheetName val="NZYNPLC2718&quot;"/>
      <sheetName val="NPLC1215"/>
      <sheetName val="C0716"/>
      <sheetName val="NZYGDLC0615"/>
      <sheetName val="BM0821"/>
      <sheetName val="BM0920"/>
      <sheetName val="BM0921"/>
      <sheetName val="BM0822"/>
      <sheetName val="BM1424"/>
      <sheetName val="BM1421"/>
      <sheetName val="ZYTLM2124(24#)"/>
      <sheetName val="ZYTLM2124"/>
      <sheetName val="ZYTLM2724(24#)"/>
      <sheetName val="ZYTLM2724"/>
      <sheetName val="ZYTLM6124(24#)"/>
      <sheetName val="ZYTLM6124"/>
      <sheetName val="DYM1224"/>
      <sheetName val="BYC1315"/>
      <sheetName val="BYC19&quot;23"/>
      <sheetName val="BYC19&quot;53"/>
      <sheetName val="LB4311(5)"/>
      <sheetName val="LB37(5)11(5)"/>
      <sheetName val="LB81(5)11(5)"/>
      <sheetName val="LB4111(5)"/>
      <sheetName val="LB3911(5)"/>
      <sheetName val="LB17(7)11(5)"/>
      <sheetName val="LB80(5)11(5)"/>
      <sheetName val="LB80(7)11(5)"/>
      <sheetName val="LB8611(5)"/>
      <sheetName val="LB77(5)11(5)"/>
      <sheetName val="LB9311(5)"/>
      <sheetName val="LB40(7)11(5)"/>
      <sheetName val="LB48(5)11(5)"/>
      <sheetName val="LB43(5)11(5)"/>
      <sheetName val="LB2211(5)"/>
      <sheetName val="LB5911(5)&quot;"/>
      <sheetName val="LB5911(5)"/>
      <sheetName val="LB5411(5)"/>
      <sheetName val="LB7911(5)"/>
      <sheetName val="LB7111(5)(36#)"/>
      <sheetName val="LB5111(5)"/>
      <sheetName val="LB6611(5)"/>
      <sheetName val="LB41(5)11(5)"/>
      <sheetName val="LB19(5)11(5)"/>
      <sheetName val="LB72(2)11(5)"/>
      <sheetName val="LB40(5)11(5)"/>
      <sheetName val="LB127(5)11(5)"/>
      <sheetName val="LB1311(5)"/>
      <sheetName val="LB7111(5)"/>
      <sheetName val="LB14(5)11(5)"/>
      <sheetName val="LB259(4)11(5)"/>
      <sheetName val="LB555(2)11(5)"/>
      <sheetName val="LB4011(5)"/>
      <sheetName val="LB50(1)11(5)"/>
      <sheetName val="LB51(5)11(5)"/>
      <sheetName val="LB5909"/>
      <sheetName val="LB6811(5)"/>
      <sheetName val="LB36(2)11(5)"/>
      <sheetName val="LB103(7)11(5)"/>
      <sheetName val="LB65(2)11(5)"/>
      <sheetName val="LB65(2)09"/>
      <sheetName val="LB32508(5)"/>
      <sheetName val="LB1508(5)"/>
      <sheetName val="LB26011(5)"/>
      <sheetName val="LB59111(5)"/>
      <sheetName val="LB5611(5)"/>
      <sheetName val="LB69(7)11(5)"/>
      <sheetName val="LB5811(5)"/>
      <sheetName val="LB5809"/>
      <sheetName val="LB103(2)11(5)"/>
      <sheetName val="LB50(8)11(5)"/>
      <sheetName val="LB230(3)08(5)"/>
      <sheetName val="LB35(8)11(5)"/>
      <sheetName val="LB37(8)11(5)"/>
      <sheetName val="LB230(1)08(5)"/>
      <sheetName val="LB88(3)08(5)"/>
      <sheetName val="LB84811(5)"/>
      <sheetName val="LB271(5)11(5)"/>
      <sheetName val="LB3211(5)"/>
      <sheetName val="LB8911(5)"/>
      <sheetName val="LB67(2)11(5)"/>
      <sheetName val="LB6211(5)"/>
      <sheetName val="LB59(5)11(5)"/>
      <sheetName val="LB38(5)11(5)"/>
      <sheetName val="LB155(5)11(5)"/>
      <sheetName val="LB1711(5)"/>
      <sheetName val="LB36(5)11(5)"/>
      <sheetName val="LB4611(5)"/>
      <sheetName val="LB63(5)11(5)"/>
      <sheetName val="LB8011(5)"/>
      <sheetName val="LB89(2)11(5)"/>
      <sheetName val="LB8111(5)"/>
      <sheetName val="LB314(5)11(5)"/>
      <sheetName val="LB79(5)11(5)"/>
      <sheetName val="LB3111(5)"/>
      <sheetName val="LB10811(5)"/>
      <sheetName val="LB38(3)11(5)"/>
      <sheetName val="LB39(3)11(5)"/>
      <sheetName val="ZJC2418"/>
      <sheetName val="NZYNPLC2118"/>
      <sheetName val="NZYNPLC1818"/>
      <sheetName val="NZYNPLC1818(28#)"/>
      <sheetName val="NZYNPLC1818&quot;"/>
      <sheetName val="NZYNPLC2418"/>
      <sheetName val="NZYNPLC2418(28#)"/>
      <sheetName val="ZJC3418"/>
      <sheetName val="ZJC3418(28#)"/>
      <sheetName val="NPC1815"/>
      <sheetName val="NPLC0710"/>
      <sheetName val="NZYNPLC2215"/>
      <sheetName val="NZYNPLC3018"/>
      <sheetName val="NZYNPLC2118a"/>
      <sheetName val="NZYNPLC4418"/>
      <sheetName val="NPLC0615"/>
      <sheetName val="NPLC1818a"/>
      <sheetName val="NZYXLC0915"/>
      <sheetName val="XLC0515"/>
      <sheetName val="TLC1515"/>
      <sheetName val="NPLC1515"/>
      <sheetName val="TLC1815"/>
      <sheetName val="TLC1715"/>
      <sheetName val="TLC1412"/>
      <sheetName val="TLC1515g"/>
      <sheetName val="TLC1615"/>
      <sheetName val="TLC1112"/>
      <sheetName val="C1222"/>
      <sheetName val="C1212"/>
      <sheetName val="MLC2030&quot;"/>
      <sheetName val="MLC2330&quot;"/>
      <sheetName val="C52(25)13"/>
      <sheetName val="C1813"/>
      <sheetName val="C1413"/>
      <sheetName val="C3713"/>
      <sheetName val="ZJGDC2407"/>
      <sheetName val="ZJGDC3407"/>
      <sheetName val="ZJGDC3409(7)"/>
      <sheetName val="C20(5)13"/>
      <sheetName val="ZJGDC4407"/>
      <sheetName val="ZJGDC4409(7)"/>
      <sheetName val="DYM1225"/>
      <sheetName val="BYM1020"/>
      <sheetName val="ZZYTLM1824"/>
      <sheetName val="TLM2724"/>
      <sheetName val="ZZYTLM2724"/>
      <sheetName val="ZZYTLM2724(28#)"/>
      <sheetName val="ZYTLM3024"/>
      <sheetName val="MLC3424"/>
      <sheetName val="MLC3424(28#)"/>
      <sheetName val="ZZYTLM1824(28#)"/>
      <sheetName val="ZZYTLM2424"/>
      <sheetName val="ZZYTLM2424(28#)"/>
      <sheetName val="ZYTLM2224"/>
      <sheetName val="ZZYTLM2124"/>
      <sheetName val="NZYTLM2224"/>
      <sheetName val="BYC25(5)23"/>
      <sheetName val="BYC25(5)21"/>
      <sheetName val="BYC1008"/>
      <sheetName val="BYC2808"/>
      <sheetName val="BYC1808"/>
      <sheetName val="BYC1708"/>
      <sheetName val="BYC1806(5)"/>
      <sheetName val="BYC1706(5)"/>
      <sheetName val="BYC1353"/>
      <sheetName val="BY0923"/>
      <sheetName val="GFK0915"/>
      <sheetName val="BYC0812(5)"/>
      <sheetName val="BYC2023"/>
      <sheetName val="BYC20(5)23"/>
      <sheetName val="BYC2021(5)"/>
      <sheetName val="BYC20(5)21(5)"/>
      <sheetName val="BYC1508"/>
      <sheetName val="BYC1506(5)"/>
      <sheetName val="BYC2409"/>
      <sheetName val="BYC2109"/>
      <sheetName val="BYC1206"/>
      <sheetName val="BYC1215"/>
      <sheetName val="BYC1410"/>
      <sheetName val="BYC1510"/>
      <sheetName val="BYC1615"/>
      <sheetName val="BYC1812"/>
      <sheetName val="BYC1812&quot;"/>
      <sheetName val="BYC1822"/>
      <sheetName val="GS12(5)26"/>
      <sheetName val="GS1125"/>
      <sheetName val="GS1118"/>
      <sheetName val="GS12(5)40"/>
      <sheetName val="GS12(5)30"/>
      <sheetName val="GS12(5)20"/>
      <sheetName val="GS12(5)35"/>
      <sheetName val="GS0409(5)"/>
      <sheetName val="Sheet1"/>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REF!"/>
      <sheetName val="总说明 "/>
      <sheetName val="投标总价"/>
      <sheetName val="索引"/>
      <sheetName val="投标报价汇总表"/>
      <sheetName val="分部分项工程量清单汇总表"/>
      <sheetName val="清单计价总表"/>
      <sheetName val="措施项目清单与计价表"/>
      <sheetName val="措施项目报价组成分析表"/>
      <sheetName val="措施费计算"/>
      <sheetName val="成本组成"/>
      <sheetName val="工程量清单综合单价分析表"/>
      <sheetName val="工程量 "/>
      <sheetName val="材料询价 "/>
      <sheetName val="含量"/>
      <sheetName val="费率及人工工日报价表"/>
      <sheetName val="主要材料和工程设备价格表"/>
      <sheetName val="规费、税金项目清单与计价表"/>
      <sheetName val="暂估价材料和工程设备损耗率表"/>
      <sheetName val="幕墙、门窗工程主要材料品牌厂家一览表"/>
      <sheetName val="投标品牌报价一览表"/>
      <sheetName val="資料庫"/>
      <sheetName val="PUR资料库"/>
      <sheetName val="6"/>
      <sheetName val="1"/>
      <sheetName val="eqpmad2"/>
      <sheetName val="D0026B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内围地梁钢筋说明"/>
      <sheetName val="原表模"/>
      <sheetName val="内基梁J~R"/>
      <sheetName val="钢筋模1.1"/>
      <sheetName val="内基梁A~J"/>
      <sheetName val="改加胶玻璃、室外栏杆"/>
      <sheetName val="XLR_NoRangeSheet"/>
      <sheetName val="Sheet1"/>
      <sheetName val="KDB"/>
      <sheetName val="21"/>
      <sheetName val="承台(砖模) "/>
      <sheetName val="柱"/>
      <sheetName val="3"/>
      <sheetName val="8"/>
      <sheetName val="2"/>
      <sheetName val="6"/>
      <sheetName val="面积合计（藏）"/>
      <sheetName val="7"/>
      <sheetName val="4"/>
      <sheetName val="投标材料清单 "/>
      <sheetName val="5"/>
      <sheetName val="1"/>
      <sheetName val="建筑面积 "/>
      <sheetName val="#REF!"/>
      <sheetName val="Hoja1"/>
      <sheetName val="审计调整"/>
      <sheetName val="房屋及建筑物"/>
      <sheetName val="Main"/>
      <sheetName val="设置"/>
      <sheetName val="資料庫"/>
      <sheetName val="清单"/>
      <sheetName val="1."/>
      <sheetName val="第一部分定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CD"/>
      <sheetName val="資料庫"/>
      <sheetName val="内围地梁钢筋说明"/>
      <sheetName val="1"/>
      <sheetName val="清单"/>
      <sheetName val="1."/>
      <sheetName val="改加胶玻璃、室外栏杆"/>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单位库"/>
      <sheetName val="封面"/>
      <sheetName val="汇总表"/>
      <sheetName val="计算表"/>
      <sheetName val="门窗"/>
      <sheetName val="CD"/>
      <sheetName val="資料庫"/>
      <sheetName val="#REF!"/>
      <sheetName val="1"/>
      <sheetName val="清单"/>
      <sheetName val="1."/>
      <sheetName val="21"/>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单位库"/>
      <sheetName val="CD"/>
      <sheetName val="材料单价"/>
      <sheetName val="資料庫"/>
      <sheetName val="内围地梁钢筋说明"/>
      <sheetName val="单价表"/>
      <sheetName val="改加胶玻璃、室外栏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3"/>
      <sheetName val="7"/>
      <sheetName val="投标材料清单 "/>
      <sheetName val="2"/>
      <sheetName val="第一部分定价"/>
      <sheetName val="单位库"/>
      <sheetName val="資料庫"/>
      <sheetName val="材料单价"/>
      <sheetName val="CD"/>
      <sheetName val="Open"/>
      <sheetName val="单价表"/>
      <sheetName val="1"/>
      <sheetName val="清单"/>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REF!"/>
      <sheetName val="成本组成"/>
      <sheetName val="分部分项工程清单计价表"/>
      <sheetName val="工程量"/>
      <sheetName val="含量"/>
      <sheetName val="明细表"/>
      <sheetName val="清单分析表"/>
      <sheetName val="第一部分定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REF!"/>
      <sheetName val="询价单 (3)"/>
      <sheetName val="询价单 (2)"/>
      <sheetName val="询价单"/>
      <sheetName val="商务汇签表"/>
      <sheetName val="标后总结"/>
      <sheetName val="中标后商务说明"/>
      <sheetName val="改加胶玻璃、室外栏杆"/>
      <sheetName val="汇总"/>
      <sheetName val="資料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REF!"/>
      <sheetName val="内围地梁钢筋说明"/>
    </sheetNames>
    <sheetDataSet>
      <sheetData sheetId="0" refreshError="1"/>
      <sheetData sheetId="1" refreshError="1"/>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REF!"/>
      <sheetName val="資料庫"/>
    </sheetNames>
    <sheetDataSet>
      <sheetData sheetId="0" refreshError="1"/>
      <sheetData sheetId="1"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6"/>
      <sheetName val="#REF!"/>
      <sheetName val="CD"/>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REF!"/>
      <sheetName val="财务成本"/>
      <sheetName val="变更项汇总表 (2)"/>
      <sheetName val="按投标图部分"/>
      <sheetName val="按施工图"/>
      <sheetName val="Sheet1"/>
      <sheetName val="Sheet2"/>
      <sheetName val="Sheet3"/>
      <sheetName val="A"/>
      <sheetName val="材料单价表"/>
      <sheetName val="PUR资料库"/>
      <sheetName val="資料庫"/>
      <sheetName val="貨品科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材料单价表"/>
      <sheetName val="3"/>
      <sheetName val="8"/>
      <sheetName val="2"/>
      <sheetName val="6"/>
      <sheetName val="面积合计（藏）"/>
      <sheetName val="7"/>
      <sheetName val="4"/>
      <sheetName val="投标材料清单 "/>
      <sheetName val="5"/>
      <sheetName val="1"/>
      <sheetName val="改加胶玻璃、室外栏杆"/>
      <sheetName val="材料单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材料单价表"/>
      <sheetName val="6"/>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工程量"/>
      <sheetName val="#REF!"/>
    </sheetNames>
    <sheetDataSet>
      <sheetData sheetId="0" refreshError="1"/>
      <sheetData sheetId="1" refreshError="1"/>
    </sheetDataSet>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6"/>
      <sheetName val="含量"/>
      <sheetName val="第一部分定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REF!"/>
      <sheetName val="优化说明"/>
      <sheetName val="雨棚"/>
    </sheetNames>
    <sheetDataSet>
      <sheetData sheetId="0" refreshError="1"/>
      <sheetData sheetId="1" refreshError="1"/>
      <sheetData sheetId="2" refreshError="1"/>
    </sheetDataSet>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3"/>
      <sheetName val="装饰汇总"/>
      <sheetName val="1"/>
      <sheetName val="2"/>
      <sheetName val="4"/>
      <sheetName val="5"/>
      <sheetName val="6"/>
      <sheetName val="7"/>
      <sheetName val="8"/>
      <sheetName val="单价"/>
      <sheetName val="投标材料清单 "/>
      <sheetName val="材料汇总"/>
      <sheetName val="面积合计（藏）"/>
      <sheetName val="用量分摊(藏）"/>
      <sheetName val="材料单价表"/>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REF!"/>
      <sheetName val="1#工程量"/>
      <sheetName val="1#门窗"/>
      <sheetName val="2#工程量"/>
      <sheetName val="2#楼门窗"/>
      <sheetName val="4#工程量"/>
      <sheetName val="4#楼门窗"/>
      <sheetName val="1#楼最终汇总"/>
      <sheetName val="2#楼最终汇总"/>
      <sheetName val="4#楼最终汇总"/>
      <sheetName val="工程量清单（1）"/>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8"/>
      <sheetName val="7"/>
      <sheetName val="装饰汇总"/>
      <sheetName val="1"/>
      <sheetName val="2"/>
      <sheetName val="3"/>
      <sheetName val="4"/>
      <sheetName val="5"/>
      <sheetName val="6"/>
      <sheetName val="单价"/>
      <sheetName val="投标材料清单 "/>
      <sheetName val="材料汇总"/>
      <sheetName val="面积合计（藏）"/>
      <sheetName val="用量分摊(藏）"/>
      <sheetName val="改加胶玻璃、室外栏杆"/>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REF!"/>
      <sheetName val="财务成本"/>
      <sheetName val="变更项汇总表 (2)"/>
      <sheetName val="按投标图部分"/>
      <sheetName val="按施工图"/>
      <sheetName val="Sheet1"/>
      <sheetName val="Sheet2"/>
      <sheetName val="Sheet3"/>
      <sheetName val="材料"/>
      <sheetName val="8"/>
      <sheetName val="3"/>
      <sheetName val="XLR_NoRangeSheet"/>
      <sheetName val="改加胶玻璃、室外栏杆"/>
      <sheetName val="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REF!"/>
      <sheetName val="PUR资料库"/>
      <sheetName val="貨品科目"/>
      <sheetName val="模板"/>
    </sheetNames>
    <sheetDataSet>
      <sheetData sheetId="0" refreshError="1"/>
      <sheetData sheetId="1" refreshError="1"/>
      <sheetData sheetId="2" refreshError="1"/>
      <sheetData sheetId="3" refreshError="1"/>
    </sheetDataSet>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REF!"/>
      <sheetName val="8"/>
      <sheetName val="合格证 (2)"/>
      <sheetName val="3"/>
      <sheetName val="XLR_NoRangeSheet"/>
    </sheetNames>
    <sheetDataSet>
      <sheetData sheetId="0" refreshError="1"/>
      <sheetData sheetId="1" refreshError="1"/>
      <sheetData sheetId="2" refreshError="1"/>
      <sheetData sheetId="3" refreshError="1"/>
      <sheetData sheetId="4" refreshError="1"/>
    </sheetDataSet>
  </externalBook>
</externalLink>
</file>

<file path=xl/externalLinks/externalLink121.xml><?xml version="1.0" encoding="utf-8"?>
<externalLink xmlns="http://schemas.openxmlformats.org/spreadsheetml/2006/main">
  <externalBook xmlns:r="http://schemas.openxmlformats.org/officeDocument/2006/relationships" r:id="rId1">
    <sheetNames>
      <sheetName val="明細表 (2)"/>
      <sheetName val="明細表"/>
      <sheetName val="資料庫"/>
      <sheetName val="3"/>
      <sheetName val="#REF!"/>
      <sheetName val="合格证 (2)"/>
      <sheetName val="表2 扣减系数表"/>
      <sheetName val="价格表"/>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2.xml><?xml version="1.0" encoding="utf-8"?>
<externalLink xmlns="http://schemas.openxmlformats.org/spreadsheetml/2006/main">
  <externalBook xmlns:r="http://schemas.openxmlformats.org/officeDocument/2006/relationships" r:id="rId1">
    <sheetNames>
      <sheetName val="資料庫"/>
      <sheetName val="审查表"/>
      <sheetName val="生产单 (4)"/>
      <sheetName val="生产单"/>
      <sheetName val="生产单 (2)"/>
      <sheetName val="生产单 (3)"/>
      <sheetName val="生产单 (1)"/>
      <sheetName val="發貨單"/>
      <sheetName val="样办"/>
      <sheetName val="样办 (2)"/>
      <sheetName val="樣辦送货單"/>
      <sheetName val="俊威"/>
      <sheetName val="电镀"/>
      <sheetName val="迅富2"/>
      <sheetName val="迅富1"/>
      <sheetName val="迅富"/>
      <sheetName val="东林 (3)"/>
      <sheetName val="东方"/>
      <sheetName val="东方 (1)"/>
      <sheetName val="东林 (2)"/>
      <sheetName val="兴业"/>
      <sheetName val="吉田"/>
      <sheetName val="金盛"/>
      <sheetName val="雅维斯"/>
      <sheetName val="王锁生"/>
      <sheetName val="金圈"/>
      <sheetName val="金圈 (1)"/>
      <sheetName val="华加日"/>
      <sheetName val="华加日 (2)"/>
      <sheetName val="沈飞"/>
      <sheetName val="梁允党"/>
      <sheetName val="兴发"/>
      <sheetName val="特凌"/>
      <sheetName val="比利"/>
      <sheetName val="东亚"/>
      <sheetName val="固若"/>
      <sheetName val="刘忠"/>
      <sheetName val="粤骏"/>
      <sheetName val="时代"/>
      <sheetName val="时代 (2)"/>
      <sheetName val="绿城"/>
      <sheetName val="叶峰"/>
      <sheetName val="广亚"/>
      <sheetName val="瑞那斯"/>
      <sheetName val="广东装饰"/>
      <sheetName val="亚洲"/>
      <sheetName val="长空"/>
      <sheetName val="顺天通"/>
      <sheetName val="懿麟"/>
      <sheetName val="勃海铝"/>
      <sheetName val="泰克峰"/>
      <sheetName val="中建三局"/>
      <sheetName val="盛兴"/>
      <sheetName val="富达"/>
      <sheetName val="板和"/>
      <sheetName val="东林"/>
      <sheetName val="三元"/>
      <sheetName val="创展"/>
      <sheetName val="CNDA"/>
      <sheetName val="CND"/>
      <sheetName val="公司名称及地址 (2)"/>
      <sheetName val="合格证 (2)"/>
      <sheetName val="3"/>
      <sheetName val="明細表"/>
      <sheetName val="General"/>
      <sheetName val="#REF!"/>
      <sheetName val="材料单价"/>
      <sheetName val="价格表"/>
      <sheetName val="柱"/>
      <sheetName val="8"/>
      <sheetName val="改加胶玻璃、室外栏杆"/>
      <sheetName val="工程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23.xml><?xml version="1.0" encoding="utf-8"?>
<externalLink xmlns="http://schemas.openxmlformats.org/spreadsheetml/2006/main">
  <externalBook xmlns:r="http://schemas.openxmlformats.org/officeDocument/2006/relationships" r:id="rId1">
    <sheetNames>
      <sheetName val="价格表"/>
      <sheetName val="木"/>
      <sheetName val="助友(东帝文)"/>
      <sheetName val="助友（华润建设厂）"/>
      <sheetName val="中冶地产"/>
      <sheetName val="融科"/>
      <sheetName val="西南铝"/>
      <sheetName val="晋愉地产分别传三家4"/>
      <sheetName val="晋愉地产实发2"/>
      <sheetName val="茂鑫门窗-碧怡林畔3"/>
      <sheetName val="晋愉地产1"/>
      <sheetName val="金科地产"/>
      <sheetName val="华润置地"/>
      <sheetName val="合同"/>
      <sheetName val="通知"/>
      <sheetName val="電気設備表"/>
      <sheetName val="明細表"/>
      <sheetName val="合格证 (2)"/>
      <sheetName val="#REF!"/>
      <sheetName val="材料单价"/>
      <sheetName val="資料庫"/>
      <sheetName val="8"/>
      <sheetName val="计算稿"/>
      <sheetName val="XLR_NoRangeSheet"/>
      <sheetName val="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4.xml><?xml version="1.0" encoding="utf-8"?>
<externalLink xmlns="http://schemas.openxmlformats.org/spreadsheetml/2006/main">
  <externalBook xmlns:r="http://schemas.openxmlformats.org/officeDocument/2006/relationships" r:id="rId1">
    <sheetNames>
      <sheetName val="資料庫"/>
      <sheetName val="劉忠"/>
      <sheetName val="CS036"/>
      <sheetName val="報價單 (2)"/>
      <sheetName val="報價單"/>
      <sheetName val="吉田"/>
      <sheetName val="金圈"/>
      <sheetName val="韶光"/>
      <sheetName val="梁允党"/>
      <sheetName val="興發"/>
      <sheetName val="興發 (2)"/>
      <sheetName val="興發 (3)"/>
      <sheetName val="煙台盟昌"/>
      <sheetName val="余建忠"/>
      <sheetName val="葉峰"/>
      <sheetName val="唐生"/>
      <sheetName val="杜良棠"/>
      <sheetName val="鄒生"/>
      <sheetName val="胡生"/>
      <sheetName val="梁福成"/>
      <sheetName val="南海二建"/>
      <sheetName val="富達"/>
      <sheetName val="軒泰"/>
      <sheetName val="金聖"/>
      <sheetName val="唐蕾"/>
      <sheetName val="唐蕾 (2)"/>
      <sheetName val="恆隆"/>
      <sheetName val="艾迪"/>
      <sheetName val="亞洲"/>
      <sheetName val="王鎖生"/>
      <sheetName val="煙京"/>
      <sheetName val="張建國"/>
      <sheetName val="張建國 (2)"/>
      <sheetName val="董宇飛"/>
      <sheetName val="廣州鋁質"/>
      <sheetName val="楊尚威 (2)"/>
      <sheetName val="创展"/>
      <sheetName val="楊尚威"/>
      <sheetName val="興安"/>
      <sheetName val="東方 (2)"/>
      <sheetName val="東方"/>
      <sheetName val="亮佳"/>
      <sheetName val="金盛"/>
      <sheetName val="偉發"/>
      <sheetName val="吳生"/>
      <sheetName val="偉志"/>
      <sheetName val="特凌"/>
      <sheetName val="林生"/>
      <sheetName val="林生 (2)"/>
      <sheetName val="華加日"/>
      <sheetName val="華加日 (2)"/>
      <sheetName val="金利"/>
      <sheetName val="上海摩林"/>
      <sheetName val="張志芩"/>
      <sheetName val="東亞"/>
      <sheetName val="粵駿"/>
      <sheetName val="廣東裝飾"/>
      <sheetName val="彪福"/>
      <sheetName val="绿城"/>
      <sheetName val="綠城1"/>
      <sheetName val="廣亞"/>
      <sheetName val="力基"/>
      <sheetName val="莫兆記"/>
      <sheetName val="泰利"/>
      <sheetName val="潤恆"/>
      <sheetName val="其昌"/>
      <sheetName val="佳明"/>
      <sheetName val="俊强"/>
      <sheetName val="束嘉"/>
      <sheetName val="中建三局"/>
      <sheetName val="中建三局 (3)"/>
      <sheetName val="中建三局 (2)"/>
      <sheetName val="黎明"/>
      <sheetName val="华美"/>
      <sheetName val="阳光"/>
      <sheetName val="建筑面积 "/>
      <sheetName val="明細表"/>
      <sheetName val="3"/>
      <sheetName val="#REF!"/>
      <sheetName val="材料单价"/>
      <sheetName val="合格证 (2)"/>
      <sheetName val="柱"/>
      <sheetName val="计算稿"/>
      <sheetName val="XLR_NoRangeSheet"/>
      <sheetName val="改加胶玻璃、室外栏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25.xml><?xml version="1.0" encoding="utf-8"?>
<externalLink xmlns="http://schemas.openxmlformats.org/spreadsheetml/2006/main">
  <externalBook xmlns:r="http://schemas.openxmlformats.org/officeDocument/2006/relationships" r:id="rId1">
    <sheetNames>
      <sheetName val="#REF!"/>
      <sheetName val="成本"/>
      <sheetName val="报价明细表"/>
      <sheetName val="含量 (2)"/>
      <sheetName val="含量"/>
      <sheetName val="工程量"/>
      <sheetName val="三标段工程量 "/>
      <sheetName val="二标段工程量 "/>
      <sheetName val="一标段工程量 (2)"/>
      <sheetName val="一标段工程量"/>
      <sheetName val="Sheet1"/>
      <sheetName val=""/>
      <sheetName val="資料庫"/>
      <sheetName val="6"/>
      <sheetName val="价格表"/>
      <sheetName val="明細表"/>
      <sheetName val="8"/>
      <sheetName val="计算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6.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改加胶玻璃、室外栏杆"/>
      <sheetName val="雨棚"/>
      <sheetName val="Sheet1"/>
      <sheetName val="材料"/>
      <sheetName val="6"/>
      <sheetName val="資料庫"/>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7.xml><?xml version="1.0" encoding="utf-8"?>
<externalLink xmlns="http://schemas.openxmlformats.org/spreadsheetml/2006/main">
  <externalBook xmlns:r="http://schemas.openxmlformats.org/officeDocument/2006/relationships" r:id="rId1">
    <sheetNames>
      <sheetName val="#REF!"/>
      <sheetName val="6"/>
      <sheetName val="价格表"/>
      <sheetName val="資料庫"/>
      <sheetName val="柱"/>
      <sheetName val="明細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8.xml><?xml version="1.0" encoding="utf-8"?>
<externalLink xmlns="http://schemas.openxmlformats.org/spreadsheetml/2006/main">
  <externalBook xmlns:r="http://schemas.openxmlformats.org/officeDocument/2006/relationships" r:id="rId1">
    <sheetNames>
      <sheetName val="清单"/>
      <sheetName val="#REF!"/>
      <sheetName val="6"/>
    </sheetNames>
    <sheetDataSet>
      <sheetData sheetId="0" refreshError="1"/>
      <sheetData sheetId="1" refreshError="1"/>
      <sheetData sheetId="2" refreshError="1"/>
    </sheetDataSet>
  </externalBook>
</externalLink>
</file>

<file path=xl/externalLinks/externalLink129.xml><?xml version="1.0" encoding="utf-8"?>
<externalLink xmlns="http://schemas.openxmlformats.org/spreadsheetml/2006/main">
  <externalBook xmlns:r="http://schemas.openxmlformats.org/officeDocument/2006/relationships" r:id="rId1">
    <sheetNames>
      <sheetName val="A"/>
      <sheetName val="单价"/>
      <sheetName val="B"/>
      <sheetName val="C"/>
      <sheetName val="投标报价汇总表"/>
      <sheetName val="1＃"/>
      <sheetName val="2＃"/>
      <sheetName val="3＃"/>
      <sheetName val="4＃ "/>
      <sheetName val="5＃ "/>
      <sheetName val="6#"/>
      <sheetName val="综合单价"/>
      <sheetName val="45"/>
      <sheetName val=" (2)"/>
      <sheetName val="雨棚"/>
      <sheetName val="Sheet1"/>
      <sheetName val="材料"/>
      <sheetName val="清单"/>
      <sheetName val="#REF!"/>
      <sheetName val="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eqpmad2"/>
      <sheetName val="SW-TEO"/>
      <sheetName val="1#量统计"/>
      <sheetName val="报价明细表"/>
      <sheetName val="工程量"/>
      <sheetName val="单价表"/>
      <sheetName val="#REF!"/>
      <sheetName val="B1-1清单外装修"/>
      <sheetName val="PUR资料库"/>
      <sheetName val="資料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30.xml><?xml version="1.0" encoding="utf-8"?>
<externalLink xmlns="http://schemas.openxmlformats.org/spreadsheetml/2006/main">
  <externalBook xmlns:r="http://schemas.openxmlformats.org/officeDocument/2006/relationships" r:id="rId1">
    <sheetNames>
      <sheetName val="编制说明"/>
      <sheetName val="材料品牌表"/>
      <sheetName val="汇总表"/>
      <sheetName val="玻璃幕墙、铝板雨棚、铝合金门、钢结构"/>
      <sheetName val="增补清单"/>
      <sheetName val="玻璃幕墙分析表"/>
      <sheetName val="铝单板分析表"/>
      <sheetName val="石材综合单价分析表"/>
      <sheetName val="雨棚分析表"/>
      <sheetName val="钢结构廊架分析表"/>
      <sheetName val="地弹门分析表"/>
      <sheetName val="钢结构综合单价分析表"/>
      <sheetName val="钢化玻璃隔断综合单价分析表"/>
      <sheetName val="铝合金方通造型墙综合单价分析表"/>
      <sheetName val="土方、砼、钢筋分析表"/>
      <sheetName val="战采报价清单"/>
      <sheetName val="A"/>
      <sheetName val="清单"/>
      <sheetName val="合格证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1.xml><?xml version="1.0" encoding="utf-8"?>
<externalLink xmlns="http://schemas.openxmlformats.org/spreadsheetml/2006/main">
  <externalBook xmlns:r="http://schemas.openxmlformats.org/officeDocument/2006/relationships" r:id="rId1">
    <sheetNames>
      <sheetName val="#REF!"/>
      <sheetName val="改加胶玻璃、室外栏杆"/>
      <sheetName val="21"/>
      <sheetName val="A"/>
    </sheetNames>
    <sheetDataSet>
      <sheetData sheetId="0" refreshError="1"/>
      <sheetData sheetId="1" refreshError="1"/>
      <sheetData sheetId="2" refreshError="1"/>
      <sheetData sheetId="3" refreshError="1"/>
    </sheetDataSet>
  </externalBook>
</externalLink>
</file>

<file path=xl/externalLinks/externalLink132.xml><?xml version="1.0" encoding="utf-8"?>
<externalLink xmlns="http://schemas.openxmlformats.org/spreadsheetml/2006/main">
  <externalBook xmlns:r="http://schemas.openxmlformats.org/officeDocument/2006/relationships" r:id="rId1">
    <sheetNames>
      <sheetName val="名称"/>
      <sheetName val="汇总"/>
      <sheetName val="门窗明细表"/>
      <sheetName val="A户型单价"/>
      <sheetName val="B户型单价 "/>
      <sheetName val="C户型4拼单价"/>
      <sheetName val="C户型6拼单价"/>
      <sheetName val="C户型8拼单价"/>
      <sheetName val="轻钢雨篷"/>
      <sheetName val="百叶单价"/>
      <sheetName val="阳台栏杆"/>
      <sheetName val="采光屋顶"/>
      <sheetName val="栏杆等总量"/>
      <sheetName val="sheet2"/>
      <sheetName val="施工参考单价报价表"/>
      <sheetName val="其它工作项目报价清单"/>
      <sheetName val="甲指乙供材料报价表"/>
      <sheetName val="总措施项目"/>
      <sheetName val="墙面工程"/>
      <sheetName val="8"/>
      <sheetName val="#REF!"/>
      <sheetName val="改加胶玻璃、室外栏杆"/>
      <sheetName val="基础项目"/>
      <sheetName val="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3.xml><?xml version="1.0" encoding="utf-8"?>
<externalLink xmlns="http://schemas.openxmlformats.org/spreadsheetml/2006/main">
  <externalBook xmlns:r="http://schemas.openxmlformats.org/officeDocument/2006/relationships" r:id="rId1">
    <sheetNames>
      <sheetName val="#REF!"/>
      <sheetName val="合格证 (2)"/>
      <sheetName val="1"/>
      <sheetName val="清单"/>
      <sheetName val="1."/>
      <sheetName val="資料庫"/>
      <sheetName val="模板"/>
      <sheetName val="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34.xml><?xml version="1.0" encoding="utf-8"?>
<externalLink xmlns="http://schemas.openxmlformats.org/spreadsheetml/2006/main">
  <externalBook xmlns:r="http://schemas.openxmlformats.org/officeDocument/2006/relationships" r:id="rId1">
    <sheetNames>
      <sheetName val="基础项目"/>
      <sheetName val="预算总表"/>
      <sheetName val="预算明细"/>
      <sheetName val="松下成品柜"/>
      <sheetName val="整体厨房"/>
      <sheetName val="预算制作明细"/>
      <sheetName val="辅材组成"/>
      <sheetName val="人工组成"/>
      <sheetName val="辅材统计"/>
      <sheetName val="主材统计"/>
      <sheetName val="成本分析表"/>
      <sheetName val="管理费用"/>
      <sheetName val="材料清单"/>
      <sheetName val="综合单价表"/>
      <sheetName val="墙面工程"/>
      <sheetName val="施工参考单价报价表"/>
      <sheetName val="其它工作项目报价清单"/>
      <sheetName val="甲指乙供材料报价表"/>
      <sheetName val="21"/>
      <sheetName val="模板"/>
      <sheetName val="综合单价汇总表"/>
      <sheetName val="#REF!"/>
      <sheetName val="5201.2004"/>
      <sheetName val="石材购买量统计"/>
      <sheetName val="补充清单"/>
      <sheetName val="标准表格"/>
      <sheetName val="承台(砖模) "/>
      <sheetName val="柱"/>
      <sheetName val="汇总表"/>
      <sheetName val="建筑面积 "/>
      <sheetName val="5期B栋会所装饰精装修"/>
      <sheetName val="資料庫"/>
      <sheetName val="土建工程综合单价表"/>
      <sheetName val="土建工程综合单价组价明细表"/>
      <sheetName val="名称"/>
      <sheetName val="明細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35.xml><?xml version="1.0" encoding="utf-8"?>
<externalLink xmlns="http://schemas.openxmlformats.org/spreadsheetml/2006/main">
  <externalBook xmlns:r="http://schemas.openxmlformats.org/officeDocument/2006/relationships" r:id="rId1">
    <sheetNames>
      <sheetName val="预算总表"/>
      <sheetName val="预算明细"/>
      <sheetName val="预算制作"/>
      <sheetName val="项目分类"/>
      <sheetName val="地面工程"/>
      <sheetName val="墙面工程"/>
      <sheetName val="顶面工程"/>
      <sheetName val="门窗工程"/>
      <sheetName val="水电工程"/>
      <sheetName val="拆除工程"/>
      <sheetName val="制作项目"/>
      <sheetName val="其他工程"/>
      <sheetName val="购买主材"/>
      <sheetName val="XLR_NoRangeSheet"/>
      <sheetName val="基础项目"/>
      <sheetName val="#REF!"/>
      <sheetName val="石材购买量统计"/>
      <sheetName val="21"/>
      <sheetName val="土建工程综合单价表"/>
      <sheetName val="土建工程综合单价组价明细表"/>
      <sheetName val="汇总表及手算计算格式 (2)"/>
      <sheetName val="21#24#28#公共部位精装"/>
      <sheetName val="内围地梁钢筋说明"/>
      <sheetName val="补充清单"/>
      <sheetName val="表3"/>
      <sheetName val="承台(砖模) "/>
      <sheetName val="柱"/>
      <sheetName val="B4零星"/>
      <sheetName val="标准表格"/>
      <sheetName val="施工参考单价报价表"/>
      <sheetName val="其它工作项目报价清单"/>
      <sheetName val="甲指乙供材料报价表"/>
      <sheetName val="明細表"/>
      <sheetName val="資料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36.xml><?xml version="1.0" encoding="utf-8"?>
<externalLink xmlns="http://schemas.openxmlformats.org/spreadsheetml/2006/main">
  <externalBook xmlns:r="http://schemas.openxmlformats.org/officeDocument/2006/relationships" r:id="rId1">
    <sheetNames>
      <sheetName val="#REF!"/>
      <sheetName val="价格表"/>
      <sheetName val="明細表"/>
      <sheetName val="資料庫"/>
      <sheetName val="1"/>
      <sheetName val="清单"/>
      <sheetName val="1."/>
      <sheetName val="施工参考单价报价表"/>
      <sheetName val="其它工作项目报价清单"/>
      <sheetName val="甲指乙供材料报价表"/>
      <sheetName val="基础项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7.xml><?xml version="1.0" encoding="utf-8"?>
<externalLink xmlns="http://schemas.openxmlformats.org/spreadsheetml/2006/main">
  <externalBook xmlns:r="http://schemas.openxmlformats.org/officeDocument/2006/relationships" r:id="rId1">
    <sheetNames>
      <sheetName val="#REF!"/>
      <sheetName val="墙面工程"/>
      <sheetName val="資料庫"/>
    </sheetNames>
    <sheetDataSet>
      <sheetData sheetId="0" refreshError="1"/>
      <sheetData sheetId="1" refreshError="1"/>
      <sheetData sheetId="2" refreshError="1"/>
    </sheetDataSet>
  </externalBook>
</externalLink>
</file>

<file path=xl/externalLinks/externalLink138.xml><?xml version="1.0" encoding="utf-8"?>
<externalLink xmlns="http://schemas.openxmlformats.org/spreadsheetml/2006/main">
  <externalBook xmlns:r="http://schemas.openxmlformats.org/officeDocument/2006/relationships" r:id="rId1">
    <sheetNames>
      <sheetName val="#REF!"/>
      <sheetName val="封面"/>
      <sheetName val="编制说明"/>
      <sheetName val="付款方式约定表"/>
      <sheetName val="汇总表"/>
      <sheetName val="指标表"/>
      <sheetName val="1.±0.0以下土建"/>
      <sheetName val="2.±0.0以上土建"/>
      <sheetName val="3.商业土建"/>
      <sheetName val="4.规划改造"/>
      <sheetName val="5.主楼安装"/>
      <sheetName val="6.商业安装"/>
      <sheetName val="7.地库安装"/>
      <sheetName val="8.防水施工报价清单"/>
      <sheetName val="9.涂料施工报价清单"/>
      <sheetName val="亚士漆各类涂料体系"/>
      <sheetName val="涂料单价分析表"/>
      <sheetName val="管件单价"/>
      <sheetName val="措施费项目清单"/>
      <sheetName val="安全文明、降排水、其它措施费报价表"/>
      <sheetName val="塔吊基础单价分析表"/>
      <sheetName val="塔吊桩基础单价分析表"/>
      <sheetName val="附表1.安全文明施工费内容明细表"/>
      <sheetName val="甲方分包工程清单"/>
      <sheetName val="甲供甲限材料设备清单"/>
      <sheetName val="甲方限价项目清单"/>
      <sheetName val="补充计价方式--限定综合费率表"/>
      <sheetName val="补充计价方式--工程造价计算程序表（安装类示例）"/>
      <sheetName val="补充计价方式--工程造价计算程序表（建筑装饰类示例）"/>
      <sheetName val="21"/>
      <sheetName val="22"/>
      <sheetName val="24"/>
      <sheetName val="Module3"/>
      <sheetName val="Module2"/>
      <sheetName val="Module1"/>
      <sheetName val="汇总"/>
      <sheetName val="门窗明细表"/>
      <sheetName val="A户型单价"/>
      <sheetName val="B户型单价 "/>
      <sheetName val="C户型4拼单价"/>
      <sheetName val="C户型6拼单价"/>
      <sheetName val="C户型8拼单价"/>
      <sheetName val="轻钢雨篷"/>
      <sheetName val="百叶单价"/>
      <sheetName val="阳台栏杆"/>
      <sheetName val="采光屋顶"/>
      <sheetName val="名称"/>
      <sheetName val="栏杆等总量"/>
      <sheetName val="土建工程综合单价表"/>
      <sheetName val="土建工程综合单价组价明细表"/>
      <sheetName val="模板"/>
      <sheetName val="措施项目"/>
      <sheetName val="建筑、装修"/>
      <sheetName val="安装"/>
      <sheetName val="综合单价表"/>
      <sheetName val="基础项目"/>
      <sheetName val="墙面工程"/>
      <sheetName val="施工参考单价报价表"/>
      <sheetName val="其它工作项目报价清单"/>
      <sheetName val="甲指乙供材料报价表"/>
      <sheetName val="单位"/>
      <sheetName val="总措施项目"/>
      <sheetName val="门窗"/>
      <sheetName val="sheet2"/>
      <sheetName val="管理费用"/>
      <sheetName val="综合单价汇总表"/>
      <sheetName val="Template"/>
      <sheetName val="XLR_NoRangeSheet"/>
      <sheetName val="eqpmad2"/>
      <sheetName val="总汇表"/>
      <sheetName val="单位工程措施项目"/>
      <sheetName val="C2-1"/>
      <sheetName val="C2-3"/>
      <sheetName val="C5-1"/>
      <sheetName val="C5-3"/>
      <sheetName val="C5-2"/>
      <sheetName val="C5-4"/>
      <sheetName val="D1-2"/>
      <sheetName val="D1-4"/>
      <sheetName val="B4G"/>
      <sheetName val="G1G"/>
      <sheetName val="G1G联体"/>
      <sheetName val="G2G "/>
      <sheetName val="G3G"/>
      <sheetName val="H1G"/>
      <sheetName val="H3G"/>
      <sheetName val="J1G"/>
      <sheetName val="J2G"/>
      <sheetName val="J3G"/>
      <sheetName val="K1G"/>
      <sheetName val="填表指引"/>
      <sheetName val="工程报价汇总表"/>
      <sheetName val="B1-1清单内装修"/>
      <sheetName val="B1-1清单外装修"/>
      <sheetName val="B1-3清单内装修"/>
      <sheetName val="B1-3清单外装修"/>
      <sheetName val="B1-4清单内装修"/>
      <sheetName val="B1-4清单外装修"/>
      <sheetName val="B1-1清单内安装"/>
      <sheetName val="B1-1清单外安装 "/>
      <sheetName val="B1-3清单内安装"/>
      <sheetName val="B1-3清单外安装 "/>
      <sheetName val="B1-4清单内安装"/>
      <sheetName val="B1-4清单外安装"/>
      <sheetName val="措施费报价"/>
      <sheetName val="预算总表"/>
      <sheetName val="预算明细"/>
      <sheetName val="松下成品柜"/>
      <sheetName val="整体厨房"/>
      <sheetName val="预算制作明细"/>
      <sheetName val="辅材组成"/>
      <sheetName val="人工组成"/>
      <sheetName val="辅材统计"/>
      <sheetName val="主材统计"/>
      <sheetName val="成本分析表"/>
      <sheetName val="LC01 (2)"/>
      <sheetName val="型材线密度表"/>
      <sheetName val="钢材"/>
      <sheetName val="铝材表面处理"/>
      <sheetName val="玻璃"/>
      <sheetName val="五金配件(1)"/>
      <sheetName val="五金配件(2)"/>
      <sheetName val="五金配件(3)"/>
      <sheetName val="密封胶"/>
      <sheetName val="附件"/>
      <sheetName val="LC01"/>
      <sheetName val="上悬67"/>
      <sheetName val="推拉05"/>
      <sheetName val="平开门"/>
      <sheetName val="门连窗"/>
      <sheetName val="推拉门"/>
      <sheetName val="地弹簧门(无框)"/>
      <sheetName val="地弹簧门(有框)"/>
      <sheetName val="LC32"/>
      <sheetName val="LC32a"/>
      <sheetName val="TLC01"/>
      <sheetName val="LM01a"/>
      <sheetName val="LM01b"/>
      <sheetName val="TLM01a"/>
      <sheetName val="TLM01b"/>
      <sheetName val="TLM01c"/>
      <sheetName val="DHM01"/>
      <sheetName val="DYM01"/>
      <sheetName val="指标及含量分配"/>
      <sheetName val="填报指引"/>
      <sheetName val="清单总目录"/>
      <sheetName val="投标总价表"/>
      <sheetName val="1.1#清单"/>
      <sheetName val="1.2#清单"/>
      <sheetName val="1.3#清单"/>
      <sheetName val="2∽12#土建工程量清单计价汇总表"/>
      <sheetName val="大商业部分清单"/>
      <sheetName val="大商业中酒店、商铺"/>
      <sheetName val="住宅楼部分"/>
      <sheetName val="单价分析"/>
      <sheetName val="城花八期报价汇总表"/>
      <sheetName val="A区土建±0.00以下土建工程"/>
      <sheetName val="A区土建±0.00以上建工程"/>
      <sheetName val="B区土建工程"/>
      <sheetName val="电气"/>
      <sheetName val="给排水"/>
      <sheetName val="A区土建±0.00以下清单调整报价表"/>
      <sheetName val="A区土建±0.00以上清单调整报价表"/>
      <sheetName val="B区土建清单调整报价表"/>
      <sheetName val="电气清单调整报价表"/>
      <sheetName val="给排水清单调整报价表"/>
      <sheetName val="包干费用报价表"/>
      <sheetName val="材料耗用量表"/>
      <sheetName val="甲方、三方分包工程"/>
      <sheetName val="甲方、三方材料"/>
      <sheetName val="1层大厅"/>
      <sheetName val="1层走道"/>
      <sheetName val="商业服务土建 "/>
      <sheetName val="国美商都A区外装饰幕墙工程"/>
      <sheetName val="主要材料价格表 (2)"/>
      <sheetName val="单价分析过程"/>
      <sheetName val="单位工程费汇总表（A区）"/>
      <sheetName val="措施费A区"/>
      <sheetName val="其它项目清单A区"/>
      <sheetName val="工程清单汇总"/>
      <sheetName val="工程量清单"/>
      <sheetName val="单价分析表"/>
      <sheetName val="主要材料价格表"/>
      <sheetName val="零星工作项目计价表A区"/>
      <sheetName val="取费费率A区"/>
      <sheetName val="甲控乙供"/>
      <sheetName val="清单"/>
      <sheetName val="承台(砖模) "/>
      <sheetName val="柱"/>
      <sheetName val="3"/>
      <sheetName val="改加胶玻璃、室外栏杆"/>
      <sheetName val="建筑面积 "/>
      <sheetName val="绿化"/>
      <sheetName val="景观"/>
      <sheetName val="Sheet3"/>
      <sheetName val="C09水电安装"/>
      <sheetName val="计算式"/>
      <sheetName val="报价汇总表"/>
      <sheetName val="铝合金门窗清单"/>
      <sheetName val="性能检测及淋水检测清单"/>
      <sheetName val="1、铝型材铝板钢材报价表"/>
      <sheetName val="2.辅材费、安装费、其他费报价表"/>
      <sheetName val="3.玻璃报价表"/>
      <sheetName val="4.1 五金配件报价表（坚朗）"/>
      <sheetName val="4.2 五金配件报价表（合和1）"/>
      <sheetName val="4.3 五金配件报价表（合和 2）"/>
      <sheetName val="铝型材计算（示例）"/>
      <sheetName val="上悬窗(7层以下）"/>
      <sheetName val="上悬窗(7层以下）（半成品）"/>
      <sheetName val="上悬窗(7层及7层以上) "/>
      <sheetName val="上悬窗(7层及7层以上)半成品"/>
      <sheetName val="平开窗(7层以下)"/>
      <sheetName val="平开窗(7层以下)半成品"/>
      <sheetName val="平开窗(7层及7层以上)"/>
      <sheetName val="平开窗(7层及7层以上)半成品"/>
      <sheetName val="固定窗(7层以下)"/>
      <sheetName val="固定窗(7层以下)半成品"/>
      <sheetName val="固定窗(7层及7层以上)"/>
      <sheetName val="固定窗(7层及7层以上)半成品"/>
      <sheetName val="推拉门 (2)"/>
      <sheetName val="推拉门（半成品）"/>
      <sheetName val="上悬窗(7层以下）（窗框安装）"/>
      <sheetName val="上悬窗(7层以下） （玻璃安装）"/>
      <sheetName val="上悬窗(7层及7层以上)"/>
      <sheetName val="上悬窗(7层及7层以上)（窗框安装）"/>
      <sheetName val="上悬窗(7层及7层以上)（玻璃已安装）"/>
      <sheetName val="平开窗(7层以下)（窗框安装）"/>
      <sheetName val="平开窗(7层以下)（玻璃安装）"/>
      <sheetName val="平开窗(7层及7层以上)（窗框安装）"/>
      <sheetName val="平开窗(7层及7层以上)（玻璃安装）"/>
      <sheetName val="推拉窗"/>
      <sheetName val="固定窗(7层以下)（窗框安装）"/>
      <sheetName val="固定窗(7层及7层以上)（窗框安装）"/>
      <sheetName val="地弹门"/>
      <sheetName val="上悬窗(7层以下）（玻璃已安装）"/>
      <sheetName val="平开窗(7层以下) (玻璃已安装)"/>
      <sheetName val="推拉门（门窗已经安装）"/>
      <sheetName val="上悬窗(7层以下）（窗框已安装）"/>
      <sheetName val="平开窗(7层以下) （窗框安装）"/>
      <sheetName val="平开窗(7层及7层以上（窗框安装）"/>
      <sheetName val="固定窗(7层以下)（窗框已安装)"/>
      <sheetName val="固定窗(7层及7层以上)（窗框已安装）"/>
      <sheetName val="推拉门 (门框已安装）"/>
      <sheetName val="未使用材料"/>
      <sheetName val="Sheet1"/>
      <sheetName val="合同清单"/>
      <sheetName val="C1"/>
      <sheetName val="C2"/>
      <sheetName val="C3改"/>
      <sheetName val="C3"/>
      <sheetName val="C4改"/>
      <sheetName val="C4"/>
      <sheetName val="C5"/>
      <sheetName val="C5&quot;"/>
      <sheetName val="C10"/>
      <sheetName val="C11"/>
      <sheetName val="C12"/>
      <sheetName val="C13"/>
      <sheetName val="C14"/>
      <sheetName val="C15"/>
      <sheetName val="C16"/>
      <sheetName val="C17"/>
      <sheetName val="C18"/>
      <sheetName val="C19"/>
      <sheetName val="C20"/>
      <sheetName val="C21"/>
      <sheetName val="C22"/>
      <sheetName val="C23"/>
      <sheetName val="C24"/>
      <sheetName val="C25改"/>
      <sheetName val="C25"/>
      <sheetName val="C26改"/>
      <sheetName val="C26"/>
      <sheetName val="C27"/>
      <sheetName val="C28"/>
      <sheetName val="C29"/>
      <sheetName val="C30"/>
      <sheetName val="C31"/>
      <sheetName val="C32"/>
      <sheetName val="C33"/>
      <sheetName val="C34"/>
      <sheetName val="C35"/>
      <sheetName val="C37"/>
      <sheetName val="C38"/>
      <sheetName val="C39"/>
      <sheetName val="C40"/>
      <sheetName val="C41"/>
      <sheetName val="C42"/>
      <sheetName val="C43"/>
      <sheetName val="C44"/>
      <sheetName val="C45"/>
      <sheetName val="C46改"/>
      <sheetName val="C46"/>
      <sheetName val="C47"/>
      <sheetName val="LC0615A"/>
      <sheetName val="LC0615"/>
      <sheetName val="LMC2124"/>
      <sheetName val="LM49"/>
      <sheetName val="LM1"/>
      <sheetName val="LM2"/>
      <sheetName val="LM3"/>
      <sheetName val="LM5"/>
      <sheetName val="材料清单"/>
      <sheetName val="材料损耗(不打印)"/>
      <sheetName val="报价要求"/>
      <sheetName val="百叶工程量"/>
      <sheetName val="栏杆工程量"/>
      <sheetName val="表面处理"/>
      <sheetName val="主材价格"/>
      <sheetName val="配件价格"/>
      <sheetName val="取费"/>
      <sheetName val="阳台玻璃栏杆H=650mm（南面阳台）"/>
      <sheetName val="组装式铁艺栏杆H=1300（北面走道）"/>
      <sheetName val="组装式铁艺栏杆H=1200 (北边走道)"/>
      <sheetName val="组装式铁艺栏杆H=640mm（北面走道）"/>
      <sheetName val="组装式铁艺栏杆H=650mm（北面疏散平台）"/>
      <sheetName val="组装式铁艺栏杆H=830mm（北面疏散平台）"/>
      <sheetName val="楼梯栏杆（栏杆高度900mm）"/>
      <sheetName val="靠墙扶手"/>
      <sheetName val="护窗栏杆900mm"/>
      <sheetName val="护窗栏杆600mm"/>
      <sheetName val="幼儿园靠墙扶手"/>
      <sheetName val="幼儿园阳台栏杆1200mm"/>
      <sheetName val="幼儿园楼梯栏杆H=1050mm"/>
      <sheetName val="幼儿园护窗栏杆1200mm "/>
      <sheetName val="幼儿园无障碍坡道栏杆H=1100mm"/>
      <sheetName val="铝合金百叶1200mm×2400mm(参武汉万科)"/>
      <sheetName val="围墙栏杆"/>
      <sheetName val="围墙LOGO"/>
      <sheetName val="车库出入口栏杆"/>
      <sheetName val="消防大门"/>
      <sheetName val="铝合金阳台栏杆"/>
      <sheetName val="铝合金百叶"/>
      <sheetName val="护窗栏杆"/>
      <sheetName val="楼梯栏杆"/>
      <sheetName val="剪刀梯扶手"/>
      <sheetName val="结算清单"/>
      <sheetName val="2014.8土建"/>
      <sheetName val="2014.9安装"/>
      <sheetName val="2014.9土建"/>
      <sheetName val="2014.10土建"/>
      <sheetName val="2014.10安装"/>
      <sheetName val="2014.11土建"/>
      <sheetName val="2014.11安装"/>
      <sheetName val="2014.12土建"/>
      <sheetName val="2014.12安装"/>
      <sheetName val="2015.1土建"/>
      <sheetName val="2015.1下土建"/>
      <sheetName val="2015.1下安装"/>
      <sheetName val="2015年3土建"/>
      <sheetName val="2015年3安装"/>
      <sheetName val="gw4eHG"/>
      <sheetName val="报价说明"/>
      <sheetName val="汇总表 "/>
      <sheetName val="污水管网"/>
      <sheetName val="雨水管网（塑料管）"/>
      <sheetName val="强、弱电管网"/>
      <sheetName val="检查井-砖砌井,池类"/>
      <sheetName val="砌筑井分析表"/>
      <sheetName val="隔油池分析表 "/>
      <sheetName val="化粪池分析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Set>
  </externalBook>
</externalLink>
</file>

<file path=xl/externalLinks/externalLink139.xml><?xml version="1.0" encoding="utf-8"?>
<externalLink xmlns="http://schemas.openxmlformats.org/spreadsheetml/2006/main">
  <externalBook xmlns:r="http://schemas.openxmlformats.org/officeDocument/2006/relationships" r:id="rId1">
    <sheetNames>
      <sheetName val="#REF!"/>
      <sheetName val="综合单价表"/>
      <sheetName val="城花八期报价汇总表"/>
      <sheetName val="A区土建±0.00以下土建工程"/>
      <sheetName val="A区土建±0.00以上建工程"/>
      <sheetName val="B区土建工程"/>
      <sheetName val="电气"/>
      <sheetName val="给排水"/>
      <sheetName val="A区土建±0.00以下清单调整报价表"/>
      <sheetName val="A区土建±0.00以上清单调整报价表"/>
      <sheetName val="B区土建清单调整报价表"/>
      <sheetName val="电气清单调整报价表"/>
      <sheetName val="给排水清单调整报价表"/>
      <sheetName val="甲指乙供材料报价表"/>
      <sheetName val="施工参考单价报价表"/>
      <sheetName val="其它工作项目报价清单"/>
      <sheetName val="包干费用报价表"/>
      <sheetName val="材料耗用量表"/>
      <sheetName val="甲方、三方分包工程"/>
      <sheetName val="甲方、三方材料"/>
      <sheetName val="墙面工程"/>
      <sheetName val="土建工程综合单价表"/>
      <sheetName val="土建工程综合单价组价明细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REF!"/>
      <sheetName val="钢结构"/>
      <sheetName val="建筑汇总表"/>
      <sheetName val="地花 天花"/>
      <sheetName val="外墙块料"/>
      <sheetName val="外墙装饰工程量"/>
      <sheetName val="内、外墙挂网"/>
      <sheetName val="内墙抹灰、油漆、面砖"/>
      <sheetName val="内墙面"/>
      <sheetName val=" 柱"/>
      <sheetName val="屋面防水和卫生间防水"/>
      <sheetName val="卫生间"/>
      <sheetName val="天棚、楼地面（初）"/>
      <sheetName val="柱面砖"/>
      <sheetName val="楼梯栏杆及底座抛光砖"/>
      <sheetName val="楼梯栏杆及底座及花岗石"/>
      <sheetName val="钢结构计算表"/>
      <sheetName val="其他工程"/>
      <sheetName val="其它"/>
      <sheetName val="栏杆"/>
      <sheetName val="门槛"/>
      <sheetName val="门窗面积计量"/>
      <sheetName val="女儿墙"/>
      <sheetName val="楼梯抛光砖侧面"/>
      <sheetName val="夹层楼地面"/>
      <sheetName val="设备用房间ICI及踢脚线"/>
      <sheetName val="办公室ICI及踢脚线"/>
      <sheetName val="卫生间150X300瓷砖"/>
      <sheetName val="楼梯间天棚乳胶漆"/>
      <sheetName val="20宽填胶缝与25宽不锈钢装饰线"/>
      <sheetName val="门厅墙身."/>
      <sheetName val="换11台阶"/>
      <sheetName val="排水沟"/>
      <sheetName val="花岗石地面"/>
      <sheetName val="增加窗部份."/>
      <sheetName val="门窗."/>
      <sheetName val="5+7"/>
      <sheetName val="桩"/>
      <sheetName val="14+14.1柱"/>
      <sheetName val="15梁砼"/>
      <sheetName val="16+18"/>
      <sheetName val="7+17小型构件"/>
      <sheetName val="建筑零星 (2)"/>
      <sheetName val="19"/>
      <sheetName val="场地平整"/>
      <sheetName val="土方工程"/>
      <sheetName val="回填石粉"/>
      <sheetName val="内外墙挂网"/>
      <sheetName val="梁墙挂网"/>
      <sheetName val="屋面防水"/>
      <sheetName val="乳胶漆"/>
      <sheetName val="卫生间墙身-首层门厅墙身"/>
      <sheetName val="不锈钢栏杆"/>
      <sheetName val="卫生间地面-墙身-走道阳台防水-卫生间陶粒砼."/>
      <sheetName val="卫生间隔断-大理石洗手台-玻璃镜-蹲位. (2)"/>
      <sheetName val="卫生间隔断-大理石洗手台-玻璃镜-蹲位."/>
      <sheetName val="抛光砖(600×600)."/>
      <sheetName val="预埋件."/>
      <sheetName val="楼梯面层抛光砖(600×600)."/>
      <sheetName val="雨棚"/>
      <sheetName val="建筑面积"/>
      <sheetName val="封面2"/>
      <sheetName val="清单"/>
      <sheetName val="结构工程量总表"/>
      <sheetName val="平整场地、三七灰土"/>
      <sheetName val="挖土方及回填土"/>
      <sheetName val="垫层"/>
      <sheetName val="基础"/>
      <sheetName val="地下室挡土墙、底板"/>
      <sheetName val="柱"/>
      <sheetName val="梁"/>
      <sheetName val="板"/>
      <sheetName val="砼楼梯"/>
      <sheetName val="砼构件"/>
      <sheetName val="预制构件"/>
      <sheetName val="坡道散水"/>
      <sheetName val="钢网铺设"/>
      <sheetName val="砖基础"/>
      <sheetName val="零星砌体"/>
      <sheetName val="复核灰砂砖"/>
      <sheetName val="复核空心砖"/>
      <sheetName val="防水、泡沫板"/>
      <sheetName val="预埋铁件、植筋"/>
      <sheetName val="#REF"/>
      <sheetName val="工程量"/>
      <sheetName val="Sheet1"/>
      <sheetName val="变量单"/>
      <sheetName val="承台(砖模) "/>
      <sheetName val="设置"/>
      <sheetName val="单价分析过程"/>
      <sheetName val="主要材料价格表 (2)"/>
      <sheetName val="改加胶玻璃、室外栏杆"/>
      <sheetName val="TOSHIBA-Structure"/>
      <sheetName val="Rate"/>
      <sheetName val="Hoja1"/>
      <sheetName val="3"/>
      <sheetName val="8"/>
      <sheetName val="2"/>
      <sheetName val="5"/>
      <sheetName val="6"/>
      <sheetName val="面积合计（藏）"/>
      <sheetName val="7"/>
      <sheetName val="4"/>
      <sheetName val="投标材料清单 "/>
      <sheetName val="1"/>
      <sheetName val="买卖项目工程量清单"/>
      <sheetName val="做法表"/>
      <sheetName val="slipsumpR"/>
      <sheetName val="General"/>
      <sheetName val="XLR_NoRangeSheet"/>
      <sheetName val="含量"/>
      <sheetName val="Main"/>
      <sheetName val="21"/>
      <sheetName val="土建工程综合单价表"/>
      <sheetName val="土建工程综合单价组价明细表"/>
      <sheetName val="eqpmad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140.xml><?xml version="1.0" encoding="utf-8"?>
<externalLink xmlns="http://schemas.openxmlformats.org/spreadsheetml/2006/main">
  <externalBook xmlns:r="http://schemas.openxmlformats.org/officeDocument/2006/relationships" r:id="rId1">
    <sheetNames>
      <sheetName val="#REF!"/>
      <sheetName val="基础项目"/>
      <sheetName val="模板"/>
      <sheetName val="措施项目"/>
      <sheetName val="建筑、装修"/>
      <sheetName val="安装"/>
      <sheetName val="综合单价表"/>
      <sheetName val="名称"/>
      <sheetName val="综合单价汇总表"/>
      <sheetName val="汇总"/>
      <sheetName val="门窗明细表"/>
      <sheetName val="A户型单价"/>
      <sheetName val="B户型单价 "/>
      <sheetName val="C户型4拼单价"/>
      <sheetName val="C户型6拼单价"/>
      <sheetName val="C户型8拼单价"/>
      <sheetName val="轻钢雨篷"/>
      <sheetName val="百叶单价"/>
      <sheetName val="阳台栏杆"/>
      <sheetName val="采光屋顶"/>
      <sheetName val="栏杆等总量"/>
      <sheetName val="墙面工程"/>
      <sheetName val="汇总表"/>
      <sheetName val="措施费合价项目"/>
      <sheetName val="3A"/>
      <sheetName val="3C"/>
      <sheetName val="4D"/>
      <sheetName val="2F"/>
      <sheetName val="4F"/>
      <sheetName val="3G"/>
      <sheetName val="4G"/>
      <sheetName val="3H"/>
      <sheetName val="4H"/>
      <sheetName val="2J"/>
      <sheetName val="Ⅰ型"/>
      <sheetName val="Ⅱ型"/>
      <sheetName val="Ⅲ型"/>
      <sheetName val="Ⅳ型"/>
      <sheetName val="Ⅴ型"/>
      <sheetName val="生活泵房"/>
      <sheetName val="自行车库"/>
      <sheetName val="垃圾房"/>
      <sheetName val="污水池"/>
      <sheetName val="围墙道路"/>
      <sheetName val="管网"/>
      <sheetName val="施工参考单价报价表"/>
      <sheetName val="其它工作项目报价清单"/>
      <sheetName val="甲指乙供材料报价表"/>
      <sheetName val="预算总表"/>
      <sheetName val="预算明细"/>
      <sheetName val="预算制作"/>
      <sheetName val="项目分类"/>
      <sheetName val="地面工程"/>
      <sheetName val="顶面工程"/>
      <sheetName val="门窗工程"/>
      <sheetName val="水电工程"/>
      <sheetName val="拆除工程"/>
      <sheetName val="制作项目"/>
      <sheetName val="其他工程"/>
      <sheetName val="购买主材"/>
      <sheetName val="21"/>
      <sheetName val="土建工程综合单价表"/>
      <sheetName val="土建工程综合单价组价明细表"/>
      <sheetName val="承台(砖模) "/>
      <sheetName val="柱"/>
      <sheetName val="梁"/>
      <sheetName val="内围地梁钢筋说明"/>
      <sheetName val="工程量计算书"/>
      <sheetName val="标准表格"/>
      <sheetName val="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41.xml><?xml version="1.0" encoding="utf-8"?>
<externalLink xmlns="http://schemas.openxmlformats.org/spreadsheetml/2006/main">
  <externalBook xmlns:r="http://schemas.openxmlformats.org/officeDocument/2006/relationships" r:id="rId1">
    <sheetNames>
      <sheetName val="模板"/>
      <sheetName val="墙面工程"/>
      <sheetName val="汇总表"/>
      <sheetName val="措施费合价项目"/>
      <sheetName val="综合单价表"/>
      <sheetName val="3A"/>
      <sheetName val="3C"/>
      <sheetName val="4D"/>
      <sheetName val="2F"/>
      <sheetName val="4F"/>
      <sheetName val="3G"/>
      <sheetName val="4G"/>
      <sheetName val="3H"/>
      <sheetName val="4H"/>
      <sheetName val="2J"/>
      <sheetName val="Ⅰ型"/>
      <sheetName val="Ⅱ型"/>
      <sheetName val="Ⅲ型"/>
      <sheetName val="Ⅳ型"/>
      <sheetName val="Ⅴ型"/>
      <sheetName val="生活泵房"/>
      <sheetName val="自行车库"/>
      <sheetName val="垃圾房"/>
      <sheetName val="污水池"/>
      <sheetName val="围墙道路"/>
      <sheetName val="管网"/>
      <sheetName val="施工参考单价报价表"/>
      <sheetName val="其它工作项目报价清单"/>
      <sheetName val="甲指乙供材料报价表"/>
      <sheetName val="名称"/>
      <sheetName val="基础项目"/>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2.xml><?xml version="1.0" encoding="utf-8"?>
<externalLink xmlns="http://schemas.openxmlformats.org/spreadsheetml/2006/main">
  <externalBook xmlns:r="http://schemas.openxmlformats.org/officeDocument/2006/relationships" r:id="rId1">
    <sheetNames>
      <sheetName val="综合单价表"/>
      <sheetName val="#REF!"/>
      <sheetName val="清单"/>
    </sheetNames>
    <sheetDataSet>
      <sheetData sheetId="0" refreshError="1"/>
      <sheetData sheetId="1" refreshError="1"/>
      <sheetData sheetId="2" refreshError="1"/>
    </sheetDataSet>
  </externalBook>
</externalLink>
</file>

<file path=xl/externalLinks/externalLink143.xml><?xml version="1.0" encoding="utf-8"?>
<externalLink xmlns="http://schemas.openxmlformats.org/spreadsheetml/2006/main">
  <externalBook xmlns:r="http://schemas.openxmlformats.org/officeDocument/2006/relationships" r:id="rId1">
    <sheetNames>
      <sheetName val="土建工程综合单价表"/>
      <sheetName val="土建工程综合单价组价明细表"/>
      <sheetName val="模板"/>
      <sheetName val="A"/>
    </sheetNames>
    <sheetDataSet>
      <sheetData sheetId="0" refreshError="1"/>
      <sheetData sheetId="1" refreshError="1"/>
      <sheetData sheetId="2" refreshError="1"/>
      <sheetData sheetId="3" refreshError="1"/>
    </sheetDataSet>
  </externalBook>
</externalLink>
</file>

<file path=xl/externalLinks/externalLink144.xml><?xml version="1.0" encoding="utf-8"?>
<externalLink xmlns="http://schemas.openxmlformats.org/spreadsheetml/2006/main">
  <externalBook xmlns:r="http://schemas.openxmlformats.org/officeDocument/2006/relationships" r:id="rId1">
    <sheetNames>
      <sheetName val="施工参考单价报价表"/>
      <sheetName val="其它工作项目报价清单"/>
      <sheetName val="甲指乙供材料报价表"/>
      <sheetName val="土建工程综合单价表"/>
      <sheetName val="土建工程综合单价组价明细表"/>
      <sheetName val="#REF!"/>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5.xml><?xml version="1.0" encoding="utf-8"?>
<externalLink xmlns="http://schemas.openxmlformats.org/spreadsheetml/2006/main">
  <externalBook xmlns:r="http://schemas.openxmlformats.org/officeDocument/2006/relationships" r:id="rId1">
    <sheetNames>
      <sheetName val="总措施项目"/>
      <sheetName val="综合单价汇总表"/>
      <sheetName val="名称"/>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REF!"/>
      <sheetName val="工程报价汇总表"/>
      <sheetName val="工程量清单报价汇总表"/>
      <sheetName val="学生宿舍C8"/>
      <sheetName val="学生宿舍C9"/>
      <sheetName val="学生宿舍C10"/>
      <sheetName val="学生宿舍C11"/>
      <sheetName val="学生宿舍C12"/>
      <sheetName val="学生宿舍C13"/>
      <sheetName val="学生宿舍C14"/>
      <sheetName val="第二学生食堂C24"/>
      <sheetName val="会堂及教师活动中心"/>
      <sheetName val="艺术楼"/>
      <sheetName val="学术交流中心及外国专家楼"/>
      <sheetName val="校行政办公楼"/>
      <sheetName val="院系办公楼"/>
      <sheetName val="图书馆"/>
      <sheetName val="广外二期清单汇总表"/>
      <sheetName val="合价汇总表"/>
      <sheetName val="总包服务管理协调配合费"/>
      <sheetName val="工程预留金"/>
      <sheetName val="建筑及装饰装修工程主要材料报价表"/>
      <sheetName val="甲招乙供材料表"/>
      <sheetName val="暂定主材价格表"/>
      <sheetName val="单合价分析表"/>
      <sheetName val="自定材料价"/>
      <sheetName val="#REF"/>
      <sheetName val="slipsumpR"/>
      <sheetName val="21"/>
      <sheetName val="Open"/>
      <sheetName val="KDB"/>
      <sheetName val="做法表"/>
      <sheetName val="合格证 (2)"/>
      <sheetName val="資料庫"/>
      <sheetName val="价格表"/>
      <sheetName val="计算稿"/>
      <sheetName val="8"/>
      <sheetName val="综合单价汇总表"/>
      <sheetName val="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REF!"/>
      <sheetName val="建筑汇总表 "/>
      <sheetName val="文化石通花隔栅"/>
      <sheetName val="抛光砖窗台板"/>
      <sheetName val="门窗面积计量"/>
      <sheetName val="门槛"/>
      <sheetName val="栏杆及栏杆底座抛光砖"/>
      <sheetName val="幕墙"/>
      <sheetName val="地花合计 "/>
      <sheetName val="首层地花"/>
      <sheetName val="二层地花"/>
      <sheetName val="三层地花"/>
      <sheetName val="四层地花"/>
      <sheetName val="五层地花"/>
      <sheetName val="天花工程量"/>
      <sheetName val="图书馆１内墙装饰与踢脚线工程量"/>
      <sheetName val="图书馆2内墙装饰与踢脚线工程量"/>
      <sheetName val="图书馆3内墙装饰与踢脚线工程量"/>
      <sheetName val="图书馆4内墙装饰与踢脚线工程量"/>
      <sheetName val="图书馆5内墙装饰与踢脚线工程量 "/>
      <sheetName val="其他内墙装饰与踢脚线工程量"/>
      <sheetName val="内墙装饰与踢脚线工程量合计"/>
      <sheetName val=" 装饰墙和1号装饰门"/>
      <sheetName val="1号电梯"/>
      <sheetName val="柱(干挂花岗石)"/>
      <sheetName val="外墙装饰工程计量首层"/>
      <sheetName val="外墙装饰工程计量二层"/>
      <sheetName val="外墙装饰工程计量三层"/>
      <sheetName val="外墙装饰工程计量四层"/>
      <sheetName val="外墙装饰工程计量五层"/>
      <sheetName val="外墙装饰工程计量屋面层"/>
      <sheetName val="外墙装饰合计"/>
      <sheetName val="造型飘板(铝板幕墙)工程量 1"/>
      <sheetName val=" 室内玻璃隔断"/>
      <sheetName val="卫生间"/>
      <sheetName val="1#2#楼梯"/>
      <sheetName val="3#楼梯 "/>
      <sheetName val="4#5#楼梯"/>
      <sheetName val="6#楼梯"/>
      <sheetName val="7#楼梯 "/>
      <sheetName val="8#楼梯"/>
      <sheetName val="楼梯二次装修合计"/>
      <sheetName val="卫生间墙面及地面防水相关工程量计算表"/>
      <sheetName val="防水"/>
      <sheetName val="女儿墙"/>
      <sheetName val="排水沟"/>
      <sheetName val="中庭栏杆"/>
      <sheetName val="内外墙挂网"/>
      <sheetName val="TC356天窗工程量 "/>
      <sheetName val="点支式采光顶棚工程量计算"/>
      <sheetName val="拉杆式采光棚"/>
      <sheetName val="幕墙门套及幕墙底部收口"/>
      <sheetName val="窗帘盒"/>
      <sheetName val="钢结构"/>
      <sheetName val="建筑汇总表"/>
      <sheetName val="地花 天花"/>
      <sheetName val="外墙块料"/>
      <sheetName val="外墙装饰工程量"/>
      <sheetName val="内、外墙挂网"/>
      <sheetName val="内墙抹灰、油漆、面砖"/>
      <sheetName val="内墙面"/>
      <sheetName val=" 柱"/>
      <sheetName val="屋面防水和卫生间防水"/>
      <sheetName val="天棚、楼地面（初）"/>
      <sheetName val="柱面砖"/>
      <sheetName val="楼梯栏杆及底座抛光砖"/>
      <sheetName val="楼梯栏杆及底座及花岗石"/>
      <sheetName val="钢结构计算表"/>
      <sheetName val="其他工程"/>
      <sheetName val="其它"/>
      <sheetName val="栏杆"/>
      <sheetName val="楼梯抛光砖侧面"/>
      <sheetName val="夹层楼地面"/>
      <sheetName val="设备用房间ICI及踢脚线"/>
      <sheetName val="办公室ICI及踢脚线"/>
      <sheetName val="卫生间150X300瓷砖"/>
      <sheetName val="楼梯间天棚乳胶漆"/>
      <sheetName val="20宽填胶缝与25宽不锈钢装饰线"/>
      <sheetName val="#REF"/>
      <sheetName val="Financ. Overview"/>
      <sheetName val="Toolbox"/>
      <sheetName val="Open"/>
      <sheetName val="改加胶玻璃、室外栏杆"/>
      <sheetName val="Sheet1"/>
      <sheetName val="承台(砖模) "/>
      <sheetName val="柱"/>
      <sheetName val="slipsumpR"/>
      <sheetName val="BCulSch"/>
      <sheetName val="Elem Cost"/>
      <sheetName val="管桩"/>
      <sheetName val="管桩 (结算)"/>
      <sheetName val="承台"/>
      <sheetName val="底板"/>
      <sheetName val="板"/>
      <sheetName val="陶粒砼"/>
      <sheetName val="梁"/>
      <sheetName val="楼梯"/>
      <sheetName val="剪力墙"/>
      <sheetName val="外墙面"/>
      <sheetName val="地面、天花、内墙柱面、踢脚线"/>
      <sheetName val="门窗表(A、B）"/>
      <sheetName val="玻璃幕墙"/>
      <sheetName val="砖墙、门窗、圈梁"/>
      <sheetName val="其他 (2)"/>
      <sheetName val="做法表"/>
      <sheetName val="21"/>
      <sheetName val="基本资料"/>
      <sheetName val="电视监控"/>
      <sheetName val="投标材料清单 "/>
      <sheetName val="KDB"/>
      <sheetName val="G.1R-Shou COP Gf"/>
      <sheetName val="清单"/>
      <sheetName val="3.4.5号楼裙楼2层雨棚"/>
      <sheetName val="3.4.5号楼裙楼3层雨棚 (2)"/>
      <sheetName val="工程量"/>
      <sheetName val="含量"/>
      <sheetName val="主材价格"/>
      <sheetName val="基础项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REF!"/>
      <sheetName val="Fly Sheets"/>
      <sheetName val="General Index"/>
      <sheetName val="General Summary"/>
      <sheetName val="Plumb"/>
      <sheetName val="HVAC"/>
      <sheetName val="Emer"/>
      <sheetName val="Elec"/>
      <sheetName val="#REF"/>
      <sheetName val="资料库"/>
      <sheetName val="PUR资料库"/>
      <sheetName val="改加胶玻璃、室外栏杆"/>
      <sheetName val="General"/>
      <sheetName val="材料"/>
      <sheetName val="施工参考单价报价表"/>
      <sheetName val="其它工作项目报价清单"/>
      <sheetName val="甲指乙供材料报价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工程量"/>
      <sheetName val="改加胶玻璃、室外栏杆"/>
      <sheetName val="General"/>
      <sheetName val="#REF!"/>
      <sheetName val="单价表"/>
      <sheetName val="总措施项目"/>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貨品科目"/>
      <sheetName val="萬輝"/>
      <sheetName val="板和"/>
      <sheetName val="東林"/>
      <sheetName val="富鴻"/>
      <sheetName val="長誠"/>
      <sheetName val="長誠 (2)"/>
      <sheetName val="友邦"/>
      <sheetName val="立興"/>
      <sheetName val="捷達時"/>
      <sheetName val="昌記"/>
      <sheetName val="現代"/>
      <sheetName val="恆業"/>
      <sheetName val="恆彩輝"/>
      <sheetName val="拓普"/>
      <sheetName val="恆昌"/>
      <sheetName val="鑫盛"/>
      <sheetName val="興發"/>
      <sheetName val="漢高"/>
      <sheetName val="杜邦"/>
      <sheetName val="寶旺"/>
      <sheetName val="華豐"/>
      <sheetName val="葉永聯"/>
      <sheetName val="資料庫"/>
      <sheetName val="21"/>
      <sheetName val="工程量"/>
      <sheetName val="一発シート"/>
      <sheetName val="3"/>
      <sheetName val="8"/>
      <sheetName val="2"/>
      <sheetName val="7"/>
      <sheetName val="6"/>
      <sheetName val="面积合计（藏）"/>
      <sheetName val="投标材料清单 "/>
      <sheetName val="4"/>
      <sheetName val="5"/>
      <sheetName val="1"/>
      <sheetName val="#REF!"/>
      <sheetName val="明細表"/>
      <sheetName val="合格证 (2)"/>
      <sheetName val="工程量计算"/>
      <sheetName val="断桥平开门窗"/>
      <sheetName val="断桥推拉窗"/>
      <sheetName val="断桥推拉门"/>
      <sheetName val="PUR资料库"/>
      <sheetName val="改加胶玻璃、室外栏杆"/>
      <sheetName val="General"/>
      <sheetName val="SW-TEO"/>
      <sheetName val="B1-1清单外装修"/>
      <sheetName val="基础工程"/>
      <sheetName val="土方工程"/>
      <sheetName val="变量单"/>
      <sheetName val="材料"/>
      <sheetName val="eqpmad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材料"/>
      <sheetName val="YC"/>
      <sheetName val="说明"/>
      <sheetName val="总量"/>
      <sheetName val="汇总表"/>
      <sheetName val="1"/>
      <sheetName val="2"/>
      <sheetName val="3"/>
      <sheetName val="4"/>
      <sheetName val="5"/>
      <sheetName val="6"/>
      <sheetName val="7"/>
      <sheetName val="8"/>
      <sheetName val="氟中"/>
      <sheetName val="氟L"/>
      <sheetName val="氟窗"/>
      <sheetName val="氟L窗"/>
      <sheetName val="氟L门"/>
      <sheetName val="氟门"/>
      <sheetName val="粉门"/>
      <sheetName val="粉窗"/>
      <sheetName val="钢构"/>
      <sheetName val="单位库"/>
      <sheetName val="#REF!"/>
      <sheetName val="表1.1"/>
      <sheetName val="表1.2"/>
      <sheetName val="表1.3"/>
      <sheetName val="表1.4"/>
      <sheetName val="表1.5"/>
      <sheetName val="表1.6"/>
      <sheetName val="表1.7"/>
      <sheetName val="表1.8"/>
      <sheetName val="表1.9"/>
      <sheetName val="表1.10"/>
      <sheetName val="表1.11"/>
      <sheetName val="表1.12"/>
      <sheetName val="表1.13"/>
      <sheetName val="表1.14"/>
      <sheetName val="表1.15"/>
      <sheetName val="表1.16"/>
      <sheetName val="表2.1"/>
      <sheetName val="表2.2"/>
      <sheetName val="表2.3"/>
      <sheetName val="表2.4"/>
      <sheetName val="表2.5"/>
      <sheetName val="表2.6"/>
      <sheetName val="表2.7"/>
      <sheetName val="表2.8"/>
      <sheetName val="表2.9"/>
      <sheetName val="表2.10"/>
      <sheetName val="表2.11"/>
      <sheetName val="表2.12"/>
      <sheetName val="表2.13"/>
      <sheetName val="表2.14"/>
      <sheetName val="表2.15"/>
      <sheetName val="表2.16"/>
      <sheetName val="表2.17"/>
      <sheetName val="表2.18"/>
      <sheetName val="表2.19"/>
      <sheetName val="表2.20"/>
      <sheetName val="表2.21"/>
      <sheetName val="表2.22"/>
      <sheetName val="表2.23"/>
      <sheetName val="表2.24"/>
      <sheetName val="表2.25"/>
      <sheetName val="表2.26"/>
      <sheetName val="表2.27"/>
      <sheetName val="表2.28"/>
      <sheetName val="表2.29"/>
      <sheetName val="表2.30"/>
      <sheetName val="表2.31"/>
      <sheetName val="表2.32"/>
      <sheetName val="表2.33"/>
      <sheetName val="表2.34"/>
      <sheetName val="表2.35"/>
      <sheetName val="表2.36"/>
      <sheetName val="表2.37"/>
      <sheetName val="表2.38"/>
      <sheetName val="表2.39"/>
      <sheetName val="表2.40"/>
      <sheetName val="面积合计（藏）"/>
      <sheetName val="投标材料清单 "/>
      <sheetName val="PUR资料库"/>
      <sheetName val="貨品科目"/>
      <sheetName val="資料庫"/>
      <sheetName val="综合单价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21"/>
      <sheetName val="3"/>
      <sheetName val="#REF!"/>
      <sheetName val="改加胶玻璃、室外栏杆"/>
      <sheetName val="22"/>
      <sheetName val="24"/>
      <sheetName val="Module3"/>
      <sheetName val="Module2"/>
      <sheetName val="Module1"/>
      <sheetName val="anti-termite"/>
      <sheetName val="List price"/>
      <sheetName val="XLR_NoRangeSheet"/>
      <sheetName val="承台(砖模) "/>
      <sheetName val="工程量"/>
      <sheetName val="柱"/>
      <sheetName val="柱计算"/>
      <sheetName val="KDB"/>
      <sheetName val="内围地梁钢筋说明"/>
      <sheetName val="8"/>
      <sheetName val="2"/>
      <sheetName val="6"/>
      <sheetName val="面积合计（藏）"/>
      <sheetName val="7"/>
      <sheetName val="4"/>
      <sheetName val="投标材料清单 "/>
      <sheetName val="5"/>
      <sheetName val="1"/>
      <sheetName val="设置"/>
      <sheetName val="单价分析过程"/>
      <sheetName val="主要材料价格表 (2)"/>
      <sheetName val="建筑面积 "/>
      <sheetName val="Elem Cost"/>
      <sheetName val="工程量清单计价表"/>
      <sheetName val="增加项目（塔楼栏杆、雨篷、百叶窗、钢梁）"/>
      <sheetName val="19#楼(作废)"/>
      <sheetName val="门窗"/>
      <sheetName val="slipsumpR"/>
      <sheetName val="eqpmad2"/>
      <sheetName val="B1"/>
      <sheetName val="Sheet1"/>
      <sheetName val="第一部分定价"/>
      <sheetName val="貨品科目"/>
      <sheetName val="变量单"/>
      <sheetName val="資料庫"/>
      <sheetName val="PUR资料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REF!"/>
      <sheetName val="经营予、决算封皮"/>
      <sheetName val="目录"/>
      <sheetName val="A"/>
      <sheetName val="单位库"/>
      <sheetName val="B1-1清单外装修"/>
      <sheetName val="改加胶玻璃、室外栏杆"/>
      <sheetName val="资料库"/>
      <sheetName val="21"/>
      <sheetName val="資料庫"/>
      <sheetName val="PUR资料库"/>
      <sheetName val="工程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REF!"/>
      <sheetName val="B1-1清单外装修"/>
      <sheetName val="表2 扣减系数表"/>
      <sheetName val="改加胶玻璃、室外栏杆"/>
      <sheetName val="General"/>
      <sheetName val="PUR资料库"/>
      <sheetName val="21"/>
      <sheetName val="貨品科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Financ. Overview"/>
      <sheetName val="Toolbox"/>
      <sheetName val="Open"/>
      <sheetName val="#REF!"/>
      <sheetName val="合项含量"/>
      <sheetName val="材料单价表"/>
      <sheetName val="资料库"/>
      <sheetName val="B1-1清单外装修"/>
      <sheetName val="表2 扣减系数表"/>
      <sheetName val="改加胶玻璃、室外栏杆"/>
      <sheetName val="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材料"/>
      <sheetName val="YC"/>
      <sheetName val="说明"/>
      <sheetName val="总量"/>
      <sheetName val="汇总表"/>
      <sheetName val="1"/>
      <sheetName val="2"/>
      <sheetName val="3"/>
      <sheetName val="4"/>
      <sheetName val="5"/>
      <sheetName val="6"/>
      <sheetName val="7"/>
      <sheetName val="8"/>
      <sheetName val="氟中"/>
      <sheetName val="氟L"/>
      <sheetName val="氟窗"/>
      <sheetName val="氟L窗"/>
      <sheetName val="氟L门"/>
      <sheetName val="氟门"/>
      <sheetName val="粉门"/>
      <sheetName val="粉窗"/>
      <sheetName val="钢构"/>
      <sheetName val="#REF!"/>
      <sheetName val="A"/>
      <sheetName val="资料库"/>
      <sheetName val="B1-1清单外装修"/>
      <sheetName val="Financ. Overview"/>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REF!"/>
      <sheetName val="3"/>
      <sheetName val="General"/>
      <sheetName val="表2 扣减系数表"/>
      <sheetName val="7"/>
      <sheetName val="投标材料清单 "/>
      <sheetName val="资料库"/>
      <sheetName val="B1-1清单外装修"/>
      <sheetName val="改加胶玻璃、室外栏杆"/>
      <sheetName val="明細表"/>
      <sheetName val="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单价表"/>
      <sheetName val="工程量表"/>
      <sheetName val="汇总表"/>
      <sheetName val="玻璃"/>
      <sheetName val="石材"/>
      <sheetName val="弧形石材"/>
      <sheetName val="窗户"/>
      <sheetName val="百叶"/>
      <sheetName val="雨棚"/>
      <sheetName val="格栅"/>
      <sheetName val="铝板"/>
      <sheetName val="#REF!"/>
      <sheetName val="变量单"/>
      <sheetName val="单位库"/>
      <sheetName val="3"/>
      <sheetName val="7"/>
      <sheetName val="投标材料清单 "/>
      <sheetName val="General"/>
      <sheetName val="表2 扣减系数表"/>
      <sheetName val="资料库"/>
      <sheetName val="B1-1清单外装修"/>
      <sheetName val="改加胶玻璃、室外栏杆"/>
      <sheetName val="Financ. Overview"/>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REF!"/>
      <sheetName val="表2 扣减系数表"/>
      <sheetName val="3"/>
      <sheetName val="7"/>
      <sheetName val="投标材料清单 "/>
      <sheetName val="资料库"/>
      <sheetName val="单价表"/>
      <sheetName val="工程量"/>
      <sheetName val="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变量单"/>
      <sheetName val="雨棚"/>
      <sheetName val="报价封皮"/>
      <sheetName val="汇总表"/>
      <sheetName val="明框玻璃幕墙"/>
      <sheetName val="隐框玻璃幕墙"/>
      <sheetName val="LBG"/>
      <sheetName val="断桥门"/>
      <sheetName val="上悬窗"/>
      <sheetName val="固定窗"/>
      <sheetName val="平开窗"/>
      <sheetName val=" "/>
      <sheetName val="LB"/>
      <sheetName val="MK"/>
      <sheetName val="YK"/>
      <sheetName val="DOOR"/>
      <sheetName val="SXC"/>
      <sheetName val="PKC"/>
      <sheetName val="GDC"/>
      <sheetName val="Sheet1"/>
      <sheetName val="材料"/>
      <sheetName val="#REF!"/>
      <sheetName val="改加胶玻璃、室外栏杆"/>
      <sheetName val="表2 扣减系数表"/>
      <sheetName val="8"/>
      <sheetName val="明細表"/>
      <sheetName val="2"/>
      <sheetName val="6"/>
      <sheetName val="面积合计（藏）"/>
      <sheetName val="7"/>
      <sheetName val="3"/>
      <sheetName val="4"/>
      <sheetName val="投标材料清单 "/>
      <sheetName val="5"/>
      <sheetName val="1"/>
      <sheetName val="General"/>
      <sheetName val="貨品科目"/>
      <sheetName val="工程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REF!"/>
      <sheetName val="表2 扣减系数表"/>
      <sheetName val="8"/>
      <sheetName val="明細表"/>
      <sheetName val="2"/>
      <sheetName val="6"/>
      <sheetName val="面积合计（藏）"/>
      <sheetName val="7"/>
      <sheetName val="3"/>
      <sheetName val="4"/>
      <sheetName val="投标材料清单 "/>
      <sheetName val="5"/>
      <sheetName val="1"/>
      <sheetName val="变量单"/>
      <sheetName val="21"/>
      <sheetName val="貨品科目"/>
      <sheetName val="单价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雨棚"/>
      <sheetName val="材料"/>
      <sheetName val="Sheet2"/>
      <sheetName val="Sheet3"/>
      <sheetName val="YC"/>
      <sheetName val="目录"/>
      <sheetName val="汇总"/>
      <sheetName val="计日工"/>
      <sheetName val="2-1"/>
      <sheetName val="2-1C"/>
      <sheetName val="2-2"/>
      <sheetName val="2-2C"/>
      <sheetName val="2-3"/>
      <sheetName val="2-3C"/>
      <sheetName val="2-4"/>
      <sheetName val="2-4C"/>
      <sheetName val="2-5"/>
      <sheetName val="2-5C"/>
      <sheetName val="2-6"/>
      <sheetName val="2-6C"/>
      <sheetName val="2-7"/>
      <sheetName val="2-7C"/>
      <sheetName val="2-8"/>
      <sheetName val="2-8C"/>
      <sheetName val="2-9"/>
      <sheetName val="2-9C"/>
      <sheetName val="2-10"/>
      <sheetName val="2-10C"/>
      <sheetName val="全幕"/>
      <sheetName val="玻幕2-1"/>
      <sheetName val="玻幕普"/>
      <sheetName val="单玻"/>
      <sheetName val="铝板"/>
      <sheetName val="百叶窗"/>
      <sheetName val="百叶顶"/>
      <sheetName val="拦板"/>
      <sheetName val="门"/>
      <sheetName val="#REF!"/>
      <sheetName val="含量"/>
      <sheetName val="第一部分定价"/>
      <sheetName val="6"/>
      <sheetName val="1"/>
      <sheetName val="貨品科目"/>
      <sheetName val="資料庫"/>
      <sheetName val="7"/>
      <sheetName val="投标材料清单 "/>
      <sheetName val="3"/>
      <sheetName val="表2 扣减系数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資料庫"/>
      <sheetName val="地址"/>
      <sheetName val="CS036"/>
      <sheetName val="CS036 (1)"/>
      <sheetName val="迅富"/>
      <sheetName val="迅富 (2)"/>
      <sheetName val="南雄 "/>
      <sheetName val="上海华加日"/>
      <sheetName val="東方"/>
      <sheetName val="固若"/>
      <sheetName val="董生"/>
      <sheetName val="富达"/>
      <sheetName val="天地"/>
      <sheetName val="梁允党"/>
      <sheetName val="张志岭"/>
      <sheetName val="青岛"/>
      <sheetName val="普陀兴发"/>
      <sheetName val="陈会祥"/>
      <sheetName val="兴发"/>
      <sheetName val="番禺兴发"/>
      <sheetName val="陈伟权"/>
      <sheetName val="欧文"/>
      <sheetName val="青联"/>
      <sheetName val="南海二建"/>
      <sheetName val="金圣"/>
      <sheetName val="绿城"/>
      <sheetName val="金圈"/>
      <sheetName val="吉田"/>
      <sheetName val="三元德隆"/>
      <sheetName val="长空"/>
      <sheetName val="王锁生"/>
      <sheetName val="华加日"/>
      <sheetName val="华加日展销部"/>
      <sheetName val="广州装饰"/>
      <sheetName val="懿麟"/>
      <sheetName val="佳明"/>
      <sheetName val="束嘉"/>
      <sheetName val="杨尚威"/>
      <sheetName val="俊强"/>
      <sheetName val="中建三局"/>
      <sheetName val="亚洲"/>
      <sheetName val="顺天通"/>
      <sheetName val="东亚"/>
      <sheetName val="华美"/>
      <sheetName val="刘忠"/>
      <sheetName val="金盛"/>
      <sheetName val="粤骏"/>
      <sheetName val="悦茂"/>
      <sheetName val="威卢克斯"/>
      <sheetName val="力基"/>
      <sheetName val="其昌"/>
      <sheetName val="艺宝"/>
      <sheetName val="凤铝"/>
      <sheetName val="瑞那斯"/>
      <sheetName val="普立"/>
      <sheetName val="广亚"/>
      <sheetName val="烟台"/>
      <sheetName val="中惠"/>
      <sheetName val="哈萨克斯"/>
      <sheetName val="忠旺"/>
      <sheetName val="孙永平"/>
      <sheetName val="恒隆"/>
      <sheetName val="南华"/>
      <sheetName val="南南"/>
      <sheetName val="兴业"/>
      <sheetName val="盛兴"/>
      <sheetName val="德玛"/>
      <sheetName val="雅维斯"/>
      <sheetName val="源泰"/>
      <sheetName val="興發 (2)"/>
      <sheetName val="煙台盟昌"/>
      <sheetName val="廣州鋁質"/>
      <sheetName val="興安"/>
      <sheetName val="潤恆"/>
      <sheetName val="时代 (2)"/>
      <sheetName val="审查表"/>
      <sheetName val="审查表 (2)"/>
      <sheetName val="21"/>
      <sheetName val="貨品科目"/>
      <sheetName val="6"/>
      <sheetName val="1"/>
      <sheetName val="PUR资料库"/>
      <sheetName val="ANL"/>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新华最终成本6.4"/>
      <sheetName val="8"/>
      <sheetName val="2"/>
      <sheetName val="6"/>
      <sheetName val="面积合计（藏）"/>
      <sheetName val="7"/>
      <sheetName val="3"/>
      <sheetName val="4"/>
      <sheetName val="投标材料清单 "/>
      <sheetName val="5"/>
      <sheetName val="1"/>
      <sheetName val="表2 扣减系数表"/>
      <sheetName val="#REF!"/>
      <sheetName val="資料庫"/>
      <sheetName val="ANL"/>
      <sheetName val="S1单价表"/>
      <sheetName val="材料单价"/>
      <sheetName val="21"/>
      <sheetName val="变量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PUR资料库"/>
      <sheetName val="出厂价"/>
      <sheetName val="出厂价 (2)"/>
      <sheetName val="Sheet1"/>
      <sheetName val="CQU"/>
      <sheetName val="报价"/>
      <sheetName val="门锁"/>
      <sheetName val="MPTT"/>
      <sheetName val="MIO"/>
      <sheetName val="多点锁"/>
      <sheetName val="1"/>
      <sheetName val="幕墙"/>
      <sheetName val="七字"/>
      <sheetName val="窗较"/>
      <sheetName val="销售"/>
      <sheetName val="MPTT (2)"/>
      <sheetName val="MIO (2)"/>
      <sheetName val="门锁 (2)"/>
      <sheetName val="幕墙 (2)"/>
      <sheetName val="幕墙(2)"/>
      <sheetName val="多点锁 (2)"/>
      <sheetName val="七字 (2)"/>
      <sheetName val="窗较 (2)"/>
      <sheetName val="3"/>
      <sheetName val="Sheet2"/>
      <sheetName val="Sheet3"/>
      <sheetName val="A-K"/>
      <sheetName val="資料庫"/>
      <sheetName val="地址"/>
      <sheetName val="ASO"/>
      <sheetName val="ASO(1)"/>
      <sheetName val="CS036"/>
      <sheetName val="CS036 (1)"/>
      <sheetName val="SO (2)"/>
      <sheetName val="SO"/>
      <sheetName val="迅富"/>
      <sheetName val="迅富 (2)"/>
      <sheetName val="南雄 "/>
      <sheetName val="東方"/>
      <sheetName val="固若"/>
      <sheetName val="富达"/>
      <sheetName val="杨尚威"/>
      <sheetName val="梁允党"/>
      <sheetName val="陈会祥"/>
      <sheetName val="ASO (2)"/>
      <sheetName val="陈伟权"/>
      <sheetName val="番禺兴发"/>
      <sheetName val="张志岭"/>
      <sheetName val="普陀兴发"/>
      <sheetName val="天地"/>
      <sheetName val="寄正"/>
      <sheetName val="青岛"/>
      <sheetName val="青联"/>
      <sheetName val="董生"/>
      <sheetName val="金圣"/>
      <sheetName val="三元德隆"/>
      <sheetName val="王锁生"/>
      <sheetName val="华加日"/>
      <sheetName val="华加日展销部"/>
      <sheetName val="上海华加日"/>
      <sheetName val="广州装饰"/>
      <sheetName val="佳明"/>
      <sheetName val="束嘉"/>
      <sheetName val="俊强"/>
      <sheetName val="中建三局"/>
      <sheetName val="亚洲"/>
      <sheetName val="华美"/>
      <sheetName val="金盛"/>
      <sheetName val="粤骏"/>
      <sheetName val="悦茂"/>
      <sheetName val="威卢克斯"/>
      <sheetName val="力基"/>
      <sheetName val="其昌"/>
      <sheetName val="艺宝"/>
      <sheetName val="凤铝"/>
      <sheetName val="瑞那斯"/>
      <sheetName val="广亚"/>
      <sheetName val="普立"/>
      <sheetName val="烟台"/>
      <sheetName val="中惠"/>
      <sheetName val="#REF"/>
      <sheetName val="改加胶玻璃、室外栏杆"/>
      <sheetName val="貨品科目"/>
      <sheetName val="#REF!"/>
      <sheetName val="6"/>
      <sheetName val="材料单价"/>
      <sheetName val="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表2 扣减系数表"/>
      <sheetName val="8"/>
      <sheetName val="2"/>
      <sheetName val="6"/>
      <sheetName val="面积合计（藏）"/>
      <sheetName val="7"/>
      <sheetName val="3"/>
      <sheetName val="4"/>
      <sheetName val="投标材料清单 "/>
      <sheetName val="5"/>
      <sheetName val="1"/>
      <sheetName val="明細表"/>
      <sheetName val="PUR资料库"/>
      <sheetName val="S1单价表"/>
      <sheetName val="Sheet1"/>
      <sheetName val="資料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REF!"/>
      <sheetName val="改加胶玻璃、室外栏杆"/>
      <sheetName val="表2 扣减系数表"/>
      <sheetName val="資料庫"/>
      <sheetName val="材料单价表"/>
      <sheetName val="Sheet1"/>
      <sheetName val="Financ. Overview"/>
      <sheetName val="Toolbox"/>
    </sheetNames>
    <definedNames>
      <definedName name="CUB.prix_SMC"/>
      <definedName name="Module.Prix_SMC"/>
      <definedName name="Prix_SM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改加胶玻璃、室外栏杆"/>
      <sheetName val="按新系统"/>
      <sheetName val="组价"/>
      <sheetName val="汇总"/>
      <sheetName val="塔楼（系统1）"/>
      <sheetName val="1-2层（系统5）"/>
      <sheetName val="附楼外侧立面 (系统2、系统5）"/>
      <sheetName val="系统6（中庭及凹阳台、天桥）"/>
      <sheetName val="入口处及下沉花园"/>
      <sheetName val="核心筒、观光电梯、空调室外机"/>
      <sheetName val="附楼内侧立面铝板及玻璃（系统3 ）"/>
      <sheetName val="裙楼内侧6-11层玻璃铝板（系统4）"/>
      <sheetName val="室外吊顶"/>
      <sheetName val="表2 扣减系数表"/>
      <sheetName val="資料庫"/>
      <sheetName val="8"/>
      <sheetName val="2"/>
      <sheetName val="6"/>
      <sheetName val="面积合计（藏）"/>
      <sheetName val="7"/>
      <sheetName val="3"/>
      <sheetName val="4"/>
      <sheetName val="投标材料清单 "/>
      <sheetName val="5"/>
      <sheetName val="1"/>
      <sheetName val="裙房"/>
      <sheetName val="明细表"/>
      <sheetName val="#REF!"/>
      <sheetName val="材料单价表"/>
      <sheetName val="材料"/>
      <sheetName val="Financ. Overview"/>
      <sheetName val="Toolbox"/>
      <sheetName val="PUR资料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填表指引"/>
      <sheetName val="工程报价汇总表"/>
      <sheetName val="B1-1清单内装修"/>
      <sheetName val="B1-1清单外装修"/>
      <sheetName val="B1-3清单内装修"/>
      <sheetName val="B1-3清单外装修"/>
      <sheetName val="B1-4清单内装修"/>
      <sheetName val="B1-4清单外装修"/>
      <sheetName val="B1-1清单内安装"/>
      <sheetName val="B1-1清单外安装 "/>
      <sheetName val="B1-3清单内安装"/>
      <sheetName val="B1-3清单外安装 "/>
      <sheetName val="B1-4清单内安装"/>
      <sheetName val="B1-4清单外安装"/>
      <sheetName val="措施费报价"/>
      <sheetName val="改加胶玻璃、室外栏杆"/>
      <sheetName val="#REF!"/>
      <sheetName val="PUR资料库"/>
      <sheetName val="Main"/>
      <sheetName val="材料单价表"/>
      <sheetName val="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REF!"/>
      <sheetName val="投标总价"/>
      <sheetName val="具体分析"/>
      <sheetName val="清单汇总表26"/>
      <sheetName val="清单1地上结构26"/>
      <sheetName val="清单2地上建筑26"/>
      <sheetName val="清单3电气26"/>
      <sheetName val="清单4给水26"/>
      <sheetName val="清单5排水26"/>
      <sheetName val="清单6采暖26"/>
      <sheetName val="清单7通风26"/>
      <sheetName val="清单8措施费26"/>
      <sheetName val="清单汇总表车库"/>
      <sheetName val="车库清单ck"/>
      <sheetName val="清单2措施费ck"/>
      <sheetName val="±0.00以下"/>
      <sheetName val="fj1点工及综合费率"/>
      <sheetName val="fj3主要材料表"/>
      <sheetName val="f4发包人供应"/>
      <sheetName val="f5发包人限定"/>
      <sheetName val="S1单价表"/>
      <sheetName val="表2 扣减系数表"/>
      <sheetName val="材料单价表"/>
      <sheetName val="B1-1清单外装修"/>
      <sheetName val="改加胶玻璃、室外栏杆"/>
      <sheetName val="Main"/>
      <sheetName val="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REF!"/>
      <sheetName val="成本"/>
      <sheetName val="措施费明细"/>
      <sheetName val="8-METAL+ok "/>
      <sheetName val="含量"/>
      <sheetName val="单价分析表"/>
      <sheetName val="MATERIALS"/>
      <sheetName val="计算表"/>
      <sheetName val="汇总表"/>
      <sheetName val="S1单价表"/>
      <sheetName val="資料庫"/>
      <sheetName val="表2 扣减系数表"/>
      <sheetName val="改加胶玻璃、室外栏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改加胶玻璃、室外栏杆"/>
      <sheetName val="含量"/>
      <sheetName val="明細表"/>
      <sheetName val="資料庫"/>
      <sheetName val="S1单价表"/>
      <sheetName val="表2 扣减系数表"/>
      <sheetName val="3"/>
      <sheetName val="7"/>
      <sheetName val="投标材料清单 "/>
      <sheetName val="2"/>
      <sheetName val="8"/>
      <sheetName val="6"/>
      <sheetName val="面积合计（藏）"/>
      <sheetName val="4"/>
      <sheetName val="5"/>
      <sheetName val="1"/>
      <sheetName val="#REF!"/>
      <sheetName val="1#量统计"/>
      <sheetName val="单价表"/>
      <sheetName val="B1-1清单外装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資料庫"/>
      <sheetName val="地址"/>
      <sheetName val="CS036"/>
      <sheetName val="CS036 (1)"/>
      <sheetName val="迅富"/>
      <sheetName val="迅富 (2)"/>
      <sheetName val="南雄 "/>
      <sheetName val="上海华加日"/>
      <sheetName val="東方"/>
      <sheetName val="固若"/>
      <sheetName val="董生"/>
      <sheetName val="富达"/>
      <sheetName val="天地"/>
      <sheetName val="梁允党"/>
      <sheetName val="张志岭"/>
      <sheetName val="青岛"/>
      <sheetName val="普陀兴发"/>
      <sheetName val="陈会祥"/>
      <sheetName val="兴发"/>
      <sheetName val="番禺兴发"/>
      <sheetName val="陈伟权"/>
      <sheetName val="欧文"/>
      <sheetName val="青联"/>
      <sheetName val="南海二建"/>
      <sheetName val="金圣"/>
      <sheetName val="绿城"/>
      <sheetName val="金圈"/>
      <sheetName val="吉田"/>
      <sheetName val="三元德隆"/>
      <sheetName val="长空"/>
      <sheetName val="王锁生"/>
      <sheetName val="华加日"/>
      <sheetName val="华加日展销部"/>
      <sheetName val="广州装饰"/>
      <sheetName val="懿麟"/>
      <sheetName val="佳明"/>
      <sheetName val="束嘉"/>
      <sheetName val="杨尚威"/>
      <sheetName val="俊强"/>
      <sheetName val="中建三局"/>
      <sheetName val="亚洲"/>
      <sheetName val="顺天通"/>
      <sheetName val="东亚"/>
      <sheetName val="华美"/>
      <sheetName val="刘忠"/>
      <sheetName val="金盛"/>
      <sheetName val="粤骏"/>
      <sheetName val="悦茂"/>
      <sheetName val="威卢克斯"/>
      <sheetName val="力基"/>
      <sheetName val="其昌"/>
      <sheetName val="艺宝"/>
      <sheetName val="凤铝"/>
      <sheetName val="瑞那斯"/>
      <sheetName val="普立"/>
      <sheetName val="广亚"/>
      <sheetName val="烟台"/>
      <sheetName val="中惠"/>
      <sheetName val="哈萨克斯"/>
      <sheetName val="忠旺"/>
      <sheetName val="孙永平"/>
      <sheetName val="恒隆"/>
      <sheetName val="南华"/>
      <sheetName val="南南"/>
      <sheetName val="兴业"/>
      <sheetName val="盛兴"/>
      <sheetName val="德玛"/>
      <sheetName val="雅维斯"/>
      <sheetName val="源泰"/>
      <sheetName val="興發 (2)"/>
      <sheetName val="煙台盟昌"/>
      <sheetName val="廣州鋁質"/>
      <sheetName val="興安"/>
      <sheetName val="潤恆"/>
      <sheetName val="时代 (2)"/>
      <sheetName val="审查表"/>
      <sheetName val="审查表 (2)"/>
      <sheetName val="貨品科目"/>
      <sheetName val="#REF!"/>
      <sheetName val="6"/>
      <sheetName val="1"/>
      <sheetName val="8"/>
      <sheetName val="2"/>
      <sheetName val="面积合计（藏）"/>
      <sheetName val="7"/>
      <sheetName val="3"/>
      <sheetName val="4"/>
      <sheetName val="投标材料清单 "/>
      <sheetName val="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装饰汇总"/>
      <sheetName val="1"/>
      <sheetName val="2"/>
      <sheetName val="3"/>
      <sheetName val="4"/>
      <sheetName val="5"/>
      <sheetName val="6"/>
      <sheetName val="7"/>
      <sheetName val="8"/>
      <sheetName val="单价"/>
      <sheetName val="投标材料清单 "/>
      <sheetName val="材料汇总"/>
      <sheetName val="面积合计（藏）"/>
      <sheetName val="用量分摊(藏）"/>
      <sheetName val="貨品科目"/>
      <sheetName val="資料庫"/>
      <sheetName val="表2 扣减系数表"/>
      <sheetName val="表5 取费表"/>
      <sheetName val="表二报价"/>
      <sheetName val="表4 五金配置表"/>
      <sheetName val="A"/>
      <sheetName val="单价表"/>
      <sheetName val="改加胶玻璃、室外栏杆"/>
      <sheetName val="1#量统计"/>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REF!"/>
      <sheetName val="明細表"/>
      <sheetName val="資料庫"/>
      <sheetName val="S1单价表"/>
      <sheetName val="1"/>
      <sheetName val="改加胶玻璃、室外栏杆"/>
      <sheetName val="A"/>
      <sheetName val="单价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ANL"/>
      <sheetName val="含量"/>
      <sheetName val="裙房"/>
      <sheetName val="明细表"/>
      <sheetName val="1"/>
      <sheetName val="清单"/>
      <sheetName val="1."/>
      <sheetName val="資料庫"/>
      <sheetName val="材料单价"/>
      <sheetName val="明細表"/>
      <sheetName val="S1单价表"/>
      <sheetName val="A"/>
      <sheetName val="改加胶玻璃、室外栏杆"/>
      <sheetName val="变量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ANL"/>
      <sheetName val="SUM"/>
      <sheetName val="Heating"/>
      <sheetName val="HVAC"/>
      <sheetName val="Fire and Sanıtary"/>
      <sheetName val="Cooling "/>
      <sheetName val="資料庫"/>
      <sheetName val="材料单价"/>
      <sheetName val="明細表"/>
      <sheetName val="#REF!"/>
      <sheetName val="改加胶玻璃、室外栏杆"/>
      <sheetName val="变量单"/>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材料"/>
      <sheetName val="改加胶玻璃、室外栏杆"/>
      <sheetName val="单价表"/>
      <sheetName val="資料庫"/>
      <sheetName val="明細表"/>
      <sheetName val="ANL"/>
      <sheetName val="变量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材料单价"/>
      <sheetName val="toExtol"/>
      <sheetName val="量单"/>
      <sheetName val="汇价"/>
      <sheetName val="1"/>
      <sheetName val="2"/>
      <sheetName val="3"/>
      <sheetName val="4"/>
      <sheetName val="5"/>
      <sheetName val="7"/>
      <sheetName val="6"/>
      <sheetName val="8"/>
      <sheetName val="9"/>
      <sheetName val="10"/>
      <sheetName val="11"/>
      <sheetName val="13"/>
      <sheetName val="#REF!"/>
      <sheetName val="資料庫"/>
      <sheetName val="General"/>
      <sheetName val="21"/>
      <sheetName val="AN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REF!"/>
      <sheetName val="資料庫"/>
      <sheetName val="单价表"/>
      <sheetName val="材料单价"/>
      <sheetName val="21"/>
      <sheetName val="Open"/>
      <sheetName val="ANL"/>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REF!"/>
      <sheetName val="資料庫"/>
      <sheetName val="Bill-2.1（1）"/>
      <sheetName val="Open"/>
      <sheetName val="Toolbox"/>
      <sheetName val="材料单价"/>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Sheet1"/>
      <sheetName val="Sheet2"/>
      <sheetName val="Sheet3"/>
      <sheetName val="使用说明"/>
      <sheetName val="汇总表"/>
      <sheetName val="计算过程"/>
      <sheetName val="系统变量"/>
      <sheetName val="点幕"/>
      <sheetName val="隐单"/>
      <sheetName val="隐双"/>
      <sheetName val="拦板"/>
      <sheetName val="铝板"/>
      <sheetName val="石材"/>
      <sheetName val="弧石材"/>
      <sheetName val="装饰百叶"/>
      <sheetName val="含量"/>
      <sheetName val="1#量统计"/>
      <sheetName val="#REF!"/>
      <sheetName val="材料单价"/>
      <sheetName val="合格证 (2)"/>
      <sheetName val="資料庫"/>
      <sheetName val="G.1R-Shou COP Gf"/>
      <sheetName val="Toolbox"/>
      <sheetName val="POWER ASSUMPTIONS"/>
      <sheetName val="PUR资料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材料单价表"/>
      <sheetName val="Sheet1"/>
      <sheetName val="Sheet2"/>
      <sheetName val="汇总表"/>
      <sheetName val="玻幕"/>
      <sheetName val="石幕"/>
      <sheetName val="铝板"/>
      <sheetName val="天棚"/>
      <sheetName val="装饰"/>
      <sheetName val="埋件"/>
      <sheetName val="窗"/>
      <sheetName val="门联窗"/>
      <sheetName val="门"/>
      <sheetName val="百叶"/>
      <sheetName val="木百叶"/>
      <sheetName val="采光"/>
      <sheetName val="雨棚"/>
      <sheetName val="材料单价"/>
      <sheetName val="#REF!"/>
      <sheetName val="合格证 (2)"/>
      <sheetName val="資料庫"/>
      <sheetName val="Toolbox"/>
      <sheetName val="POWER ASSUMPTIONS"/>
      <sheetName val="PUR资料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
      <sheetName val="SW-TEO"/>
      <sheetName val="Financ. Overview"/>
      <sheetName val="Toolbox"/>
      <sheetName val="改加胶玻璃、室外栏杆"/>
      <sheetName val="7"/>
      <sheetName val="3"/>
      <sheetName val="#REF!"/>
      <sheetName val="B1-1清单外装修"/>
      <sheetName val="資料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REF!"/>
      <sheetName val="经营予、决算封皮"/>
      <sheetName val="目录"/>
      <sheetName val="A"/>
      <sheetName val="单价表"/>
      <sheetName val="Toolbox"/>
      <sheetName val="主材价格"/>
      <sheetName val="明細表"/>
      <sheetName val="資料庫"/>
      <sheetName val="含量"/>
      <sheetName val="材料单价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裙房"/>
      <sheetName val="明细表"/>
      <sheetName val="#REF!"/>
      <sheetName val="明細表"/>
      <sheetName val="材料单价"/>
      <sheetName val="合格证 (2)"/>
      <sheetName val="表2 扣减系数表"/>
      <sheetName val="材料单价表"/>
      <sheetName val="含量"/>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材料单价表"/>
      <sheetName val="Sheet1"/>
      <sheetName val="汇总表"/>
      <sheetName val="玻璃幕墙"/>
      <sheetName val="石材幕墙"/>
      <sheetName val="铝板幕墙"/>
      <sheetName val="铝板天棚"/>
      <sheetName val="铝装饰条"/>
      <sheetName val="埋件 "/>
      <sheetName val="玻璃窗"/>
      <sheetName val="#REF!"/>
      <sheetName val="单价表"/>
      <sheetName val="裙房"/>
      <sheetName val="明细表"/>
      <sheetName val="改加胶玻璃、室外栏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Main"/>
      <sheetName val="POWER ASSUMPTIONS"/>
      <sheetName val="#REF!"/>
      <sheetName val="3"/>
      <sheetName val="資料庫"/>
      <sheetName val="明細表"/>
      <sheetName val="XLR_NoRangeSheet"/>
      <sheetName val="材料单价表"/>
      <sheetName val="改加胶玻璃、室外栏杆"/>
      <sheetName val="裙房"/>
      <sheetName val="明细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材料单价表"/>
      <sheetName val="Sheet1"/>
      <sheetName val="Sheet2"/>
      <sheetName val="汇总表"/>
      <sheetName val="玻幕"/>
      <sheetName val="石幕"/>
      <sheetName val="铝板"/>
      <sheetName val="天棚"/>
      <sheetName val="装饰"/>
      <sheetName val="埋件"/>
      <sheetName val="窗"/>
      <sheetName val="门联窗"/>
      <sheetName val="门"/>
      <sheetName val="百叶"/>
      <sheetName val="木百叶"/>
      <sheetName val="采光"/>
      <sheetName val="雨棚"/>
      <sheetName val="第一部分定价"/>
      <sheetName val="#REF!"/>
      <sheetName val="3"/>
      <sheetName val="資料庫"/>
      <sheetName val="XLR_NoRangeSheet"/>
      <sheetName val="Main"/>
      <sheetName val="裙房"/>
      <sheetName val="明细表"/>
      <sheetName val="改加胶玻璃、室外栏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REF!"/>
      <sheetName val="工程量清单"/>
      <sheetName val="改加胶玻璃、室外栏杆"/>
      <sheetName val="材料单价表"/>
      <sheetName val="合格证 (2)"/>
      <sheetName val="价格表"/>
      <sheetName val="3"/>
      <sheetName val="计算稿"/>
      <sheetName val="清单1-裙楼Ea"/>
      <sheetName val="Main"/>
      <sheetName val="B1-1清单外装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REF!"/>
      <sheetName val="1#工程量"/>
      <sheetName val="1#门窗"/>
      <sheetName val="2#工程量"/>
      <sheetName val="2#楼门窗"/>
      <sheetName val="4#工程量"/>
      <sheetName val="4#楼门窗"/>
      <sheetName val="1#楼最终汇总"/>
      <sheetName val="2#楼最终汇总"/>
      <sheetName val="4#楼最终汇总"/>
      <sheetName val="工程量清单（1）"/>
      <sheetName val="合格证 (2)"/>
      <sheetName val="价格表"/>
      <sheetName val="3"/>
      <sheetName val="資料庫"/>
      <sheetName val="8"/>
      <sheetName val="2"/>
      <sheetName val="6"/>
      <sheetName val="面积合计（藏）"/>
      <sheetName val="7"/>
      <sheetName val="4"/>
      <sheetName val="投标材料清单 "/>
      <sheetName val="5"/>
      <sheetName val="1"/>
      <sheetName val="清单1-裙楼Ea"/>
      <sheetName val="材料单价表"/>
      <sheetName val="B1-1清单外装修"/>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3"/>
      <sheetName val="7"/>
      <sheetName val="投标材料清单 "/>
      <sheetName val="2"/>
      <sheetName val="8"/>
      <sheetName val="6"/>
      <sheetName val="面积合计（藏）"/>
      <sheetName val="4"/>
      <sheetName val="5"/>
      <sheetName val="1"/>
      <sheetName val="装饰汇总"/>
      <sheetName val="单价"/>
      <sheetName val="材料汇总"/>
      <sheetName val="用量分摊(藏）"/>
      <sheetName val="改加胶玻璃、室外栏杆"/>
      <sheetName val="Bill-2.1（1）"/>
      <sheetName val="#REF!"/>
      <sheetName val="材料"/>
      <sheetName val="费用表"/>
      <sheetName val="21"/>
      <sheetName val="XLR_NoRangeSheet"/>
      <sheetName val="工程量"/>
      <sheetName val="建筑面积 "/>
      <sheetName val="内围地梁钢筋说明"/>
      <sheetName val="主要材料价格表"/>
      <sheetName val="柱计算"/>
      <sheetName val="KDB"/>
      <sheetName val="门窗"/>
      <sheetName val="承台(砖模) "/>
      <sheetName val="柱"/>
      <sheetName val="Sheet2"/>
      <sheetName val="目录"/>
      <sheetName val="明細表"/>
      <sheetName val="資料庫"/>
      <sheetName val="合格证 (2)"/>
      <sheetName val="材料单价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1#量统计"/>
      <sheetName val="1#"/>
      <sheetName val="2#量单"/>
      <sheetName val="3#"/>
      <sheetName val="3#量单"/>
      <sheetName val="1#幕墙"/>
      <sheetName val="铝板"/>
      <sheetName val="石材"/>
      <sheetName val="1#窗"/>
      <sheetName val="2#"/>
      <sheetName val="3"/>
      <sheetName val="8"/>
      <sheetName val="2"/>
      <sheetName val="6"/>
      <sheetName val="面积合计（藏）"/>
      <sheetName val="7"/>
      <sheetName val="4"/>
      <sheetName val="投标材料清单 "/>
      <sheetName val="5"/>
      <sheetName val="1"/>
      <sheetName val="#REF!"/>
      <sheetName val="Bill-2.1（1）"/>
      <sheetName val="明細表"/>
      <sheetName val="資料庫"/>
      <sheetName val="合格证 (2)"/>
      <sheetName val="价格表"/>
      <sheetName val="表2 扣减系数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A"/>
      <sheetName val="单价表"/>
      <sheetName val="编制说明"/>
      <sheetName val="分部分项工程"/>
      <sheetName val="窗"/>
      <sheetName val="隐框窗"/>
      <sheetName val="型材分析表"/>
      <sheetName val="#REF!"/>
      <sheetName val="8"/>
      <sheetName val="2"/>
      <sheetName val="6"/>
      <sheetName val="面积合计（藏）"/>
      <sheetName val="7"/>
      <sheetName val="3"/>
      <sheetName val="4"/>
      <sheetName val="投标材料清单 "/>
      <sheetName val="5"/>
      <sheetName val="1"/>
      <sheetName val="資料庫"/>
      <sheetName val="明細表"/>
      <sheetName val="合格证 (2)"/>
      <sheetName val="1#量统计"/>
      <sheetName val="表2 扣减系数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REF!"/>
      <sheetName val="财务成本"/>
      <sheetName val="变更项汇总表 (2)"/>
      <sheetName val="按投标图部分"/>
      <sheetName val="按施工图"/>
      <sheetName val="Sheet1"/>
      <sheetName val="Sheet2"/>
      <sheetName val="Sheet3"/>
      <sheetName val="資料庫"/>
      <sheetName val="表2 扣减系数表"/>
      <sheetName val="表5 取费表"/>
      <sheetName val="表二报价"/>
      <sheetName val="表4 五金配置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REF!"/>
      <sheetName val="经营予、决算封皮"/>
      <sheetName val="目录"/>
      <sheetName val="改加胶玻璃、室外栏杆"/>
      <sheetName val="#REF"/>
      <sheetName val="Sheet1"/>
      <sheetName val="資料庫"/>
      <sheetName val="明細表"/>
      <sheetName val="S1单价表"/>
      <sheetName val="A"/>
      <sheetName val="单价表"/>
      <sheetName val="1#量统计"/>
      <sheetName val="3"/>
      <sheetName val="7"/>
      <sheetName val="投标材料清单 "/>
      <sheetName val="2"/>
      <sheetName val="8"/>
      <sheetName val="6"/>
      <sheetName val="面积合计（藏）"/>
      <sheetName val="4"/>
      <sheetName val="5"/>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A"/>
      <sheetName val="说明"/>
      <sheetName val="汇总表"/>
      <sheetName val="平开窗"/>
      <sheetName val="地弹门"/>
      <sheetName val="隐框"/>
      <sheetName val="石材"/>
      <sheetName val="塑板"/>
      <sheetName val="雨棚"/>
      <sheetName val="清"/>
      <sheetName val="#REF!"/>
      <sheetName val="資料庫"/>
      <sheetName val="明細表"/>
      <sheetName val="S1单价表"/>
      <sheetName val="单价表"/>
      <sheetName val="1#量统计"/>
      <sheetName val="1"/>
      <sheetName val="清单"/>
      <sheetName val="1."/>
      <sheetName val="改加胶玻璃、室外栏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REF!"/>
      <sheetName val="综合单价分析表"/>
      <sheetName val="变更汇总表"/>
      <sheetName val="变更增项"/>
      <sheetName val="变更减项"/>
      <sheetName val="含量（江河）"/>
      <sheetName val="含量"/>
      <sheetName val="材料调价表 "/>
      <sheetName val="1-工程量"/>
      <sheetName val="变更总说明"/>
      <sheetName val="变更1.裙楼南立面全玻幕墙"/>
      <sheetName val="变更2.主入口雨篷不锈钢件"/>
      <sheetName val="变更3.裙楼主入口旋转门、地弹门"/>
      <sheetName val="变更4.南立面③~⑥轴增加幕墙窗"/>
      <sheetName val="变更5.裙楼南立面增加背衬板"/>
      <sheetName val="变更6.裙楼东立面全玻幕墙 "/>
      <sheetName val="变更7.裙楼小雨篷不锈钢加工件、裙楼地弹门"/>
      <sheetName val="变更8.裙楼层间铝板改为石材"/>
      <sheetName val="变更９.裙楼南立面西立面增加铝塑板"/>
      <sheetName val="变更10.南立面更改部分开启"/>
      <sheetName val="变更11.裙楼女儿墙顶部增加防水钢板"/>
      <sheetName val="变更12、13、14主楼单元体增加部分"/>
      <sheetName val="变更15、16塔楼幕墙增加部分"/>
      <sheetName val="变更补主楼顶部点式玻璃幕墙"/>
      <sheetName val="清单1-裙楼Ea"/>
      <sheetName val="6"/>
      <sheetName val="資料庫"/>
      <sheetName val="改加胶玻璃、室外栏杆"/>
      <sheetName val="A"/>
      <sheetName val="明細表"/>
      <sheetName val="单价表"/>
      <sheetName val="1"/>
      <sheetName val="清单"/>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改加胶玻璃、室外栏杆"/>
      <sheetName val="按新系统"/>
      <sheetName val="组价"/>
      <sheetName val="汇总"/>
      <sheetName val="塔楼（系统1）"/>
      <sheetName val="1-2层（系统5）"/>
      <sheetName val="附楼外侧立面 (系统2、系统5）"/>
      <sheetName val="系统6（中庭及凹阳台、天桥）"/>
      <sheetName val="入口处及下沉花园"/>
      <sheetName val="核心筒、观光电梯、空调室外机"/>
      <sheetName val="附楼内侧立面铝板及玻璃（系统3 ）"/>
      <sheetName val="裙楼内侧6-11层玻璃铝板（系统4）"/>
      <sheetName val="室外吊顶"/>
      <sheetName val="材料"/>
      <sheetName val="6"/>
      <sheetName val="資料庫"/>
      <sheetName val="#REF!"/>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REF!"/>
      <sheetName val="优化说明"/>
      <sheetName val="单价表"/>
      <sheetName val="材料"/>
      <sheetName val="改加胶玻璃、室外栏杆"/>
      <sheetName val="单位库"/>
      <sheetName val="工程量"/>
      <sheetName val="G.1R-Shou COP Gf"/>
      <sheetName val="主材价格"/>
      <sheetName val="Toolbox"/>
      <sheetName val="3"/>
      <sheetName val="8"/>
      <sheetName val="6"/>
      <sheetName val="1"/>
      <sheetName val="清单"/>
      <sheetName val="1."/>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改加胶玻璃、室外栏杆"/>
      <sheetName val="按新系统"/>
      <sheetName val="组价"/>
      <sheetName val="汇总"/>
      <sheetName val="塔楼（系统1）"/>
      <sheetName val="1-2层（系统5）"/>
      <sheetName val="附楼外侧立面 (系统2、系统5）"/>
      <sheetName val="系统6（中庭及凹阳台、天桥）"/>
      <sheetName val="入口处及下沉花园"/>
      <sheetName val="核心筒、观光电梯、空调室外机"/>
      <sheetName val="附楼内侧立面铝板及玻璃（系统3 ）"/>
      <sheetName val="裙楼内侧6-11层玻璃铝板（系统4）"/>
      <sheetName val="室外吊顶"/>
      <sheetName val="#REF!"/>
      <sheetName val="1"/>
      <sheetName val="清单"/>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General"/>
      <sheetName val="資料庫"/>
      <sheetName val="改加胶玻璃、室外栏杆"/>
      <sheetName val="#REF!"/>
    </sheetNames>
    <sheetDataSet>
      <sheetData sheetId="0" refreshError="1"/>
      <sheetData sheetId="1" refreshError="1"/>
      <sheetData sheetId="2" refreshError="1"/>
      <sheetData sheetId="3"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21"/>
      <sheetName val="22"/>
      <sheetName val="23"/>
      <sheetName val="24"/>
      <sheetName val="Module3"/>
      <sheetName val="Module2"/>
      <sheetName val="Module1"/>
      <sheetName val="材料单价表"/>
      <sheetName val="内围地梁钢筋说明"/>
      <sheetName val="General"/>
      <sheetName val="改加胶玻璃、室外栏杆"/>
      <sheetName val="資料庫"/>
      <sheetName val="ANL"/>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单价表"/>
      <sheetName val="汇总"/>
      <sheetName val="依据 "/>
      <sheetName val="清单"/>
      <sheetName val="玻璃幕墙工程量"/>
      <sheetName val="明框工程量表"/>
      <sheetName val="明框"/>
      <sheetName val="隐框"/>
      <sheetName val="石材"/>
      <sheetName val="石材幕墙"/>
      <sheetName val="雨棚"/>
      <sheetName val="门"/>
      <sheetName val="拦板"/>
      <sheetName val="球形网架"/>
      <sheetName val="屋顶玻璃"/>
      <sheetName val="台阶"/>
      <sheetName val="包柱"/>
      <sheetName val="材料"/>
      <sheetName val="ANL"/>
      <sheetName val="#REF!"/>
      <sheetName val="資料庫"/>
      <sheetName val="材料单价"/>
      <sheetName val="21"/>
      <sheetName val="General"/>
      <sheetName val="内围地梁钢筋说明"/>
      <sheetName val="改加胶玻璃、室外栏杆"/>
      <sheetName val="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Open"/>
      <sheetName val="材料单价"/>
      <sheetName val="单价表"/>
      <sheetName val="CD"/>
      <sheetName val="General"/>
      <sheetName val="改加胶玻璃、室外栏杆"/>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REF!"/>
      <sheetName val="貨品科目"/>
      <sheetName val="資料庫"/>
      <sheetName val="6"/>
      <sheetName val="1"/>
      <sheetName val="D0026B3"/>
      <sheetName val="雨棚"/>
      <sheetName val="Sheet1"/>
      <sheetName val="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Bill-2.1（1）"/>
      <sheetName val="Bill-2.1（2）"/>
      <sheetName val="Bill-2.1（3）"/>
      <sheetName val="Bill-2.2"/>
      <sheetName val="Bill-2.3"/>
      <sheetName val="Bill-2.4"/>
      <sheetName val="Bill-2.5"/>
      <sheetName val="Bill-2.6"/>
      <sheetName val="Bill-3.1（1）"/>
      <sheetName val="Bill-3.1（2）"/>
      <sheetName val="Bill-3.1（3）"/>
      <sheetName val="Bill-3.2"/>
      <sheetName val="Bill-3.3"/>
      <sheetName val="Bill-3.4"/>
      <sheetName val="Bill-3.5"/>
      <sheetName val="Bill-3.6"/>
      <sheetName val="Bill-4.1（1）"/>
      <sheetName val="Bill-4.1（2）"/>
      <sheetName val="Bill-4.1（3）"/>
      <sheetName val="Bill-4.2"/>
      <sheetName val="Bill-4.3"/>
      <sheetName val="Bill-5.1（1）"/>
      <sheetName val="Bill-5.1（2）"/>
      <sheetName val="Bill-5.1（3）"/>
      <sheetName val="Bill-5.2"/>
      <sheetName val="材料单价"/>
      <sheetName val="单位库"/>
      <sheetName val="Open"/>
      <sheetName val="单价表"/>
      <sheetName val="21"/>
      <sheetName val="General"/>
      <sheetName val="#REF!"/>
      <sheetName val="1"/>
      <sheetName val="清单"/>
      <sheetName val="1."/>
      <sheetName val="AN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Toolbox"/>
      <sheetName val="#REF!"/>
      <sheetName val="Bill-2.1（1）"/>
      <sheetName val="单价表"/>
      <sheetName val="材料单价"/>
    </sheetNames>
    <sheetDataSet>
      <sheetData sheetId="0" refreshError="1"/>
      <sheetData sheetId="1" refreshError="1"/>
      <sheetData sheetId="2" refreshError="1"/>
      <sheetData sheetId="3" refreshError="1"/>
      <sheetData sheetId="4"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G.1R-Shou COP Gf"/>
      <sheetName val="Main"/>
      <sheetName val="Toolbox"/>
      <sheetName val="#REF!"/>
      <sheetName val="材料价格表(立面）"/>
      <sheetName val="第一部分定价"/>
      <sheetName val="Bill-2.1（1）"/>
      <sheetName val="Open"/>
      <sheetName val="单价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POWER ASSUMPTIONS"/>
      <sheetName val="#REF!"/>
      <sheetName val="G.1R-Shou COP Gf"/>
      <sheetName val="Toolbox"/>
      <sheetName val="第一部分定价"/>
      <sheetName val="Bill-2.1（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Toolbox"/>
      <sheetName val="G.1R-Shou COP Gf"/>
      <sheetName val="Open"/>
      <sheetName val="承台(砖模) "/>
      <sheetName val="柱"/>
      <sheetName val="SW-TEO"/>
      <sheetName val="#REF!"/>
      <sheetName val="POWER ASSUMPTIONS"/>
      <sheetName val="Bill-2.1（1）"/>
      <sheetName val="材料单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REF!"/>
      <sheetName val="经营予、决算封皮"/>
      <sheetName val="目录"/>
      <sheetName val="1#量统计"/>
      <sheetName val="主材价格"/>
      <sheetName val="Toolbox"/>
      <sheetName val="POWER ASSUMPTIONS"/>
      <sheetName val="G.1R-Shou COP G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含量"/>
      <sheetName val="工程量"/>
      <sheetName val="工程量汇总"/>
      <sheetName val="单价分析表"/>
      <sheetName val="限额汇总"/>
      <sheetName val="施工附表一"/>
      <sheetName val="施工"/>
      <sheetName val="生产附表二"/>
      <sheetName val="生产"/>
      <sheetName val="成本跟踪"/>
      <sheetName val="设计"/>
      <sheetName val="采购"/>
      <sheetName val="成本汇总 "/>
      <sheetName val="超审算"/>
      <sheetName val="工程量对比"/>
      <sheetName val="工程量错误"/>
      <sheetName val="3"/>
      <sheetName val="8"/>
      <sheetName val="2"/>
      <sheetName val="7"/>
      <sheetName val="6"/>
      <sheetName val="面积合计（藏）"/>
      <sheetName val="投标材料清单 "/>
      <sheetName val="4"/>
      <sheetName val="5"/>
      <sheetName val="1"/>
      <sheetName val="#REF!"/>
      <sheetName val="XLR_NoRangeSheet"/>
      <sheetName val="合格证 (2)"/>
      <sheetName val="Toolbox"/>
      <sheetName val="POWER ASSUMPTION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REF!"/>
      <sheetName val="6"/>
      <sheetName val="含量"/>
      <sheetName val="Toolbox"/>
      <sheetName val="POWER ASSUMPTIONS"/>
      <sheetName val="資料庫"/>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REF!"/>
      <sheetName val="报价说明"/>
      <sheetName val="土建材料表"/>
      <sheetName val="一标段电气"/>
      <sheetName val="一标段动力"/>
      <sheetName val="一标段采暖水"/>
      <sheetName val="一标段给排水"/>
      <sheetName val="一标段消防水"/>
      <sheetName val="Sheet1"/>
      <sheetName val="資料庫"/>
      <sheetName val="含量"/>
      <sheetName val="材料单价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改加胶玻璃、室外栏杆"/>
      <sheetName val="工程量"/>
      <sheetName val="#REF!"/>
      <sheetName val="材料单价表"/>
      <sheetName val="含量"/>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REF!"/>
      <sheetName val="经营予、决算封皮"/>
      <sheetName val="目录"/>
      <sheetName val="#REF"/>
      <sheetName val="改加胶玻璃、室外栏杆"/>
      <sheetName val="G2TempSheet"/>
      <sheetName val="貨品科目"/>
      <sheetName val="資料庫"/>
      <sheetName val="雨棚"/>
      <sheetName val="Sheet1"/>
      <sheetName val="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XLR_NoRangeSheet"/>
      <sheetName val="#REF!"/>
      <sheetName val="改加胶玻璃、室外栏杆"/>
      <sheetName val="材料单价表"/>
      <sheetName val="Sheet1"/>
    </sheetNames>
    <sheetDataSet>
      <sheetData sheetId="0" refreshError="1"/>
      <sheetData sheetId="1" refreshError="1"/>
      <sheetData sheetId="2" refreshError="1"/>
      <sheetData sheetId="3" refreshError="1"/>
      <sheetData sheetId="4"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XLR_NoRangeSheet"/>
      <sheetName val="#REF!"/>
      <sheetName val="改加胶玻璃、室外栏杆"/>
      <sheetName val="内围地梁钢筋说明"/>
      <sheetName val="3"/>
      <sheetName val="裙房"/>
      <sheetName val="明细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REF!"/>
      <sheetName val="封面"/>
      <sheetName val="总价表"/>
      <sheetName val="汇总表"/>
      <sheetName val="汇总"/>
      <sheetName val="清单计价"/>
      <sheetName val="其他计价"/>
      <sheetName val="措施计价"/>
      <sheetName val="零星"/>
      <sheetName val="单价分析"/>
      <sheetName val="措施分析"/>
      <sheetName val="主材"/>
      <sheetName val="成本"/>
      <sheetName val="工程量"/>
      <sheetName val="齐鲁含量"/>
      <sheetName val="报价明细表"/>
      <sheetName val="Sheet4"/>
      <sheetName val="Sheet1"/>
      <sheetName val="3"/>
      <sheetName val="XLR_NoRangeSheet"/>
      <sheetName val="改加胶玻璃、室外栏杆"/>
      <sheetName val="内围地梁钢筋说明"/>
      <sheetName val="資料庫"/>
      <sheetName val="裙房"/>
      <sheetName val="明细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计算稿"/>
      <sheetName val="#REF!"/>
      <sheetName val="8"/>
      <sheetName val="XLR_NoRangeSheet"/>
      <sheetName val="材料单价表"/>
    </sheetNames>
    <sheetDataSet>
      <sheetData sheetId="0" refreshError="1"/>
      <sheetData sheetId="1" refreshError="1"/>
      <sheetData sheetId="2" refreshError="1"/>
      <sheetData sheetId="3" refreshError="1"/>
      <sheetData sheetId="4"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清单1-裙楼Ea"/>
      <sheetName val="#REF!"/>
      <sheetName val="计算稿"/>
      <sheetName val="合格证 (2)"/>
      <sheetName val="資料庫"/>
      <sheetName val="价格表"/>
      <sheetName val="材料单价表"/>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REF!"/>
      <sheetName val="清单1-裙楼Ea"/>
      <sheetName val="柱"/>
      <sheetName val="计算稿"/>
      <sheetName val="Main"/>
      <sheetName val="材料单价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单价分析表"/>
      <sheetName val="含量"/>
      <sheetName val="XLR_NoRangeSheet"/>
      <sheetName val="明細表"/>
      <sheetName val="柱"/>
      <sheetName val="資料庫"/>
      <sheetName val="计算稿"/>
      <sheetName val="1"/>
      <sheetName val="清单"/>
      <sheetName val="1."/>
      <sheetName val="材料单价表"/>
    </sheetNames>
    <definedNames>
      <definedName name="X" sheetId="12"/>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REF!"/>
      <sheetName val="Part A"/>
      <sheetName val="前言"/>
      <sheetName val="1"/>
      <sheetName val="2.1"/>
      <sheetName val="2.2"/>
      <sheetName val="2.3"/>
      <sheetName val="2.sum"/>
      <sheetName val="3.1"/>
      <sheetName val="3.2"/>
      <sheetName val="3.3"/>
      <sheetName val="3.4"/>
      <sheetName val="3.5"/>
      <sheetName val="3.sum"/>
      <sheetName val="4.1"/>
      <sheetName val="4.2"/>
      <sheetName val="4.3"/>
      <sheetName val="4.sum"/>
      <sheetName val="GS2"/>
      <sheetName val="价格表"/>
      <sheetName val="明細表"/>
      <sheetName val="資料庫"/>
      <sheetName val="清单1-裙楼Ea"/>
      <sheetName val="CD"/>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A"/>
      <sheetName val="SW-TEO"/>
      <sheetName val="工程量计算"/>
      <sheetName val="資料庫"/>
      <sheetName val="6"/>
      <sheetName val="价格表"/>
      <sheetName val="CD"/>
      <sheetName val="清单1-裙楼E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results"/>
      <sheetName val="表5 取费表"/>
      <sheetName val="玻璃汇总表"/>
      <sheetName val="汇总"/>
      <sheetName val="工程量"/>
      <sheetName val="表一报价"/>
      <sheetName val="表二报价"/>
      <sheetName val="表三报价"/>
      <sheetName val="表四报价"/>
      <sheetName val="表1  型材线重表"/>
      <sheetName val="表2 扣减系数表"/>
      <sheetName val="表3  材料表"/>
      <sheetName val="表4 五金配置表"/>
      <sheetName val="XLC0915"/>
      <sheetName val="XLC0615"/>
      <sheetName val="NZYXLC0615"/>
      <sheetName val="XLC1012"/>
      <sheetName val="XLC1624"/>
      <sheetName val="PLC0915"/>
      <sheetName val="NPLC0712"/>
      <sheetName val="NPLC13&quot;24"/>
      <sheetName val="NPLC12&quot;26"/>
      <sheetName val="NPLC1815"/>
      <sheetName val="NZYNPLC2118(24#)"/>
      <sheetName val="NZYNPLC2118&quot;(24#)"/>
      <sheetName val="NZYNPLC2118&quot;"/>
      <sheetName val="NZYNPLC2718(24#)"/>
      <sheetName val="NZYNPLC2718"/>
      <sheetName val="NZYNPLC2718&quot;(24#)"/>
      <sheetName val="NZYNPLC2718&quot;"/>
      <sheetName val="NPLC1215"/>
      <sheetName val="C0716"/>
      <sheetName val="NZYGDLC0615"/>
      <sheetName val="BM0821"/>
      <sheetName val="BM0920"/>
      <sheetName val="BM0921"/>
      <sheetName val="BM0822"/>
      <sheetName val="BM1424"/>
      <sheetName val="BM1421"/>
      <sheetName val="ZYTLM2124(24#)"/>
      <sheetName val="ZYTLM2124"/>
      <sheetName val="ZYTLM2724(24#)"/>
      <sheetName val="ZYTLM2724"/>
      <sheetName val="ZYTLM6124(24#)"/>
      <sheetName val="ZYTLM6124"/>
      <sheetName val="DYM1224"/>
      <sheetName val="GFK1815"/>
      <sheetName val="GFK1515"/>
      <sheetName val="BYC1315"/>
      <sheetName val="BYC19&quot;23"/>
      <sheetName val="BYC19&quot;53"/>
      <sheetName val="LB17(7)11(5)"/>
      <sheetName val="LB2211(5)"/>
      <sheetName val="LB37(5)11(5)"/>
      <sheetName val="LB4111(5)"/>
      <sheetName val="LB81(5)11(5)"/>
      <sheetName val="LB80(5)11(5)"/>
      <sheetName val="LB3911(5)"/>
      <sheetName val="LB80(7)11(5)"/>
      <sheetName val="LB40(7)11(5)"/>
      <sheetName val="LB8611(5)"/>
      <sheetName val="LB48(5)11(5)"/>
      <sheetName val="LB9311(5)"/>
      <sheetName val="LB43(5)11(5)"/>
      <sheetName val="LB77(5)11(5)"/>
      <sheetName val="LB5411(5)"/>
      <sheetName val="LB5911(5)"/>
      <sheetName val="LB5111(5)"/>
      <sheetName val="LB7911(5)"/>
      <sheetName val="LB40(5)11(5)"/>
      <sheetName val="LB72(2)11(5)"/>
      <sheetName val="LB19(5)11(5)"/>
      <sheetName val="LB7111(5)"/>
      <sheetName val="LB41(5)11(5)"/>
      <sheetName val="LB6611(5)"/>
      <sheetName val="LB127(5)11(5)"/>
      <sheetName val="LB259(4)11(5)"/>
      <sheetName val="LB555(2)11(5)"/>
      <sheetName val="LB1311(5)"/>
      <sheetName val="LB14(5)11(5)"/>
      <sheetName val="LB1508(5)"/>
      <sheetName val="LB36(2)11(5)"/>
      <sheetName val="LB4011(5)"/>
      <sheetName val="LB4311(5)"/>
      <sheetName val="LB6811(5)"/>
      <sheetName val="LB65(2)11(5)"/>
      <sheetName val="LB65(2)09"/>
      <sheetName val="LB50(1)11(5)"/>
      <sheetName val="LB51(5)11(5)"/>
      <sheetName val="LB5911(5)&quot;"/>
      <sheetName val="LB5909"/>
      <sheetName val="LB103(7)11(5)"/>
      <sheetName val="LB32508(5)"/>
      <sheetName val="LB59111(5)"/>
      <sheetName val="LB38(5)11(5)"/>
      <sheetName val="LB8911(5)"/>
      <sheetName val="LB6211(5)"/>
      <sheetName val="LB59(5)11(5)"/>
      <sheetName val="LB67(2)11(5)"/>
      <sheetName val="LB3211(5)"/>
      <sheetName val="LB155(5)11(5)"/>
      <sheetName val="LB37(8)11(5)"/>
      <sheetName val="LB5611(5)"/>
      <sheetName val="LB69(7)11(5)"/>
      <sheetName val="LB50(8)11(5)"/>
      <sheetName val="LB35(8)11(5)"/>
      <sheetName val="LB5809"/>
      <sheetName val="LB5811(5)"/>
      <sheetName val="LB88(3)08(5)"/>
      <sheetName val="LB230(1)08(5)"/>
      <sheetName val="LB103(2)11(5)"/>
      <sheetName val="LB271(5)11(5)"/>
      <sheetName val="LB84811(5)"/>
      <sheetName val="LB1711(5)"/>
      <sheetName val="LB26011(5)"/>
      <sheetName val="LB36(5)11(5)"/>
      <sheetName val="LB4611(5)"/>
      <sheetName val="LB63(5)11(5)"/>
      <sheetName val="LB8011(5)"/>
      <sheetName val="LB8111(5)"/>
      <sheetName val="LB89(2)11(5)"/>
      <sheetName val="LB314(5)11(5)"/>
      <sheetName val="LB79(5)11(5)"/>
      <sheetName val="LB3111(5)"/>
      <sheetName val="LB10811(5)"/>
      <sheetName val="LB39(3)11(5)"/>
      <sheetName val="LB38(3)11(5)"/>
      <sheetName val="LB230(3)08(5)"/>
      <sheetName val="撒飒飒啊飒飒飒飒"/>
      <sheetName val="ZJC2418"/>
      <sheetName val="NZYNPLC2118"/>
      <sheetName val="NZYNPLC1818"/>
      <sheetName val="NZYNPLC1818(28#)"/>
      <sheetName val="NZYNPLC1818&quot;"/>
      <sheetName val="NZYNPLC2418"/>
      <sheetName val="NZYNPLC2418(28#)"/>
      <sheetName val="ZJC3418"/>
      <sheetName val="ZJC3418(28#)"/>
      <sheetName val="NPC1815"/>
      <sheetName val="NPLC0710"/>
      <sheetName val="NZYNPLC2215"/>
      <sheetName val="NZYNPLC3018"/>
      <sheetName val="NZYNPLC2118a"/>
      <sheetName val="NZYNPLC4418"/>
      <sheetName val="NPLC0615"/>
      <sheetName val="NPLC1818a"/>
      <sheetName val="NZYXLC0915"/>
      <sheetName val="XLC0515"/>
      <sheetName val="TLC1515"/>
      <sheetName val="NPLC1515"/>
      <sheetName val="TLC1815"/>
      <sheetName val="TLC1715"/>
      <sheetName val="TLC1412"/>
      <sheetName val="TLC1515g"/>
      <sheetName val="TLC1615"/>
      <sheetName val="TLC1112"/>
      <sheetName val="C1222"/>
      <sheetName val="C1212"/>
      <sheetName val="MLC2030&quot;"/>
      <sheetName val="MLC2330&quot;"/>
      <sheetName val="C52(25)13"/>
      <sheetName val="C1813"/>
      <sheetName val="C1413"/>
      <sheetName val="C3713"/>
      <sheetName val="ZJGDC2407"/>
      <sheetName val="ZJGDC3407"/>
      <sheetName val="ZJGDC3409(7)"/>
      <sheetName val="C20(5)13"/>
      <sheetName val="ZJGDC4407"/>
      <sheetName val="ZJGDC4409(7)"/>
      <sheetName val="DYM1225"/>
      <sheetName val="BYM1020"/>
      <sheetName val="TLM2724"/>
      <sheetName val="ZZYTLM2724"/>
      <sheetName val="ZZYTLM2724(28#)"/>
      <sheetName val="ZYTLM3024"/>
      <sheetName val="ZZYTLM1824"/>
      <sheetName val="ZZYTLM1824(28#)"/>
      <sheetName val="ZZYTLM2424"/>
      <sheetName val="ZZYTLM2424(28#)"/>
      <sheetName val="ZYTLM2224"/>
      <sheetName val="ZZYTLM2124"/>
      <sheetName val="NZYTLM2224"/>
      <sheetName val="MLC3424"/>
      <sheetName val="MLC3424(28#)"/>
      <sheetName val="BYC25(5)23"/>
      <sheetName val="BYC25(5)21"/>
      <sheetName val="BYC1008"/>
      <sheetName val="BYC2808"/>
      <sheetName val="BYC1808"/>
      <sheetName val="BYC1708"/>
      <sheetName val="BYC1806(5)"/>
      <sheetName val="BYC1706(5)"/>
      <sheetName val="BYC1353"/>
      <sheetName val="BY0923"/>
      <sheetName val="GFK0915"/>
      <sheetName val="BYC0812(5)"/>
      <sheetName val="BYC2023"/>
      <sheetName val="BYC20(5)23"/>
      <sheetName val="BYC2021(5)"/>
      <sheetName val="BYC20(5)21(5)"/>
      <sheetName val="BYC1508"/>
      <sheetName val="BYC1506(5)"/>
      <sheetName val="BYC2409"/>
      <sheetName val="BYC2109"/>
      <sheetName val="BYC1206"/>
      <sheetName val="BYC1215"/>
      <sheetName val="BYC1410"/>
      <sheetName val="BYC1510"/>
      <sheetName val="BYC1615"/>
      <sheetName val="BYC1812"/>
      <sheetName val="BYC1812&quot;"/>
      <sheetName val="BYC1822"/>
      <sheetName val="GS12(5)26"/>
      <sheetName val="GS1125"/>
      <sheetName val="GS1118"/>
      <sheetName val="GS12(5)40"/>
      <sheetName val="GS12(5)30"/>
      <sheetName val="GS12(5)20"/>
      <sheetName val="GS12(5)35"/>
      <sheetName val="GS0409(5)"/>
      <sheetName val="DTM17(4)54"/>
      <sheetName val="GD19(3)54"/>
      <sheetName val="DTM3954"/>
      <sheetName val="Sheet1"/>
      <sheetName val="3"/>
      <sheetName val="7"/>
      <sheetName val="投标材料清单 "/>
      <sheetName val="General"/>
      <sheetName val="s1单价表"/>
      <sheetName val="B1-1清单外装修"/>
      <sheetName val="8"/>
      <sheetName val="2"/>
      <sheetName val="6"/>
      <sheetName val="面积合计（藏）"/>
      <sheetName val="4"/>
      <sheetName val="5"/>
      <sheetName val="1"/>
      <sheetName val="改加胶玻璃、室外栏杆"/>
      <sheetName val="明細表"/>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D0026B3"/>
      <sheetName val="資料庫"/>
      <sheetName val="PUR资料库"/>
      <sheetName val="貨品科目"/>
      <sheetName val="6"/>
      <sheetName val="1"/>
      <sheetName val="#REF!"/>
      <sheetName val="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REF!"/>
      <sheetName val="优化说明"/>
      <sheetName val="改加胶玻璃、室外栏杆"/>
      <sheetName val="变量单"/>
      <sheetName val="表2 扣减系数表"/>
      <sheetName val="材料单价"/>
      <sheetName val="清单"/>
      <sheetName val="3"/>
      <sheetName val="7"/>
      <sheetName val="投标材料清单 "/>
      <sheetName val="2"/>
      <sheetName val="8"/>
      <sheetName val="6"/>
      <sheetName val="面积合计（藏）"/>
      <sheetName val="4"/>
      <sheetName val="5"/>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REF!"/>
      <sheetName val="A"/>
      <sheetName val="清单"/>
      <sheetName val="单位库"/>
      <sheetName val="CD"/>
      <sheetName val="3"/>
      <sheetName val="7"/>
      <sheetName val="投标材料清单 "/>
      <sheetName val="2"/>
      <sheetName val="8"/>
      <sheetName val="6"/>
      <sheetName val="面积合计（藏）"/>
      <sheetName val="4"/>
      <sheetName val="5"/>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汇总比较表"/>
      <sheetName val="Sheet1"/>
      <sheetName val="填报指引"/>
      <sheetName val="S1单价表"/>
      <sheetName val="AC S2地下室"/>
      <sheetName val="AC S3酒店"/>
      <sheetName val="AC S4写字楼"/>
      <sheetName val="AC S5A区商铺"/>
      <sheetName val="AC S6住宅楼"/>
      <sheetName val="AC S7C区底商"/>
      <sheetName val="AC S8配套用房"/>
      <sheetName val="B汇总表"/>
      <sheetName val="B2-地下室"/>
      <sheetName val="B3-室内步行街"/>
      <sheetName val="B4-数码广场"/>
      <sheetName val="B5-大型百货"/>
      <sheetName val="B6-国际影城"/>
      <sheetName val="B7-超市"/>
      <sheetName val="B8-精装公寓"/>
      <sheetName val="D汇总表"/>
      <sheetName val="D2-地下室 (2)"/>
      <sheetName val="D3-底商"/>
      <sheetName val="D4-住宅"/>
      <sheetName val="D5-幼儿园、配套用房、活动站"/>
      <sheetName val="汇总表"/>
      <sheetName val="南京组价明细表"/>
      <sheetName val="组价明细表"/>
      <sheetName val="市场组价明细表"/>
      <sheetName val="定额组价明细表"/>
      <sheetName val="表2 扣减系数表"/>
      <sheetName val="#REF!"/>
      <sheetName val="1#量统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明細表 (2)"/>
      <sheetName val="明細表"/>
      <sheetName val="資料庫"/>
      <sheetName val="表2 扣减系数表"/>
      <sheetName val="8"/>
      <sheetName val="2"/>
      <sheetName val="6"/>
      <sheetName val="面积合计（藏）"/>
      <sheetName val="7"/>
      <sheetName val="3"/>
      <sheetName val="4"/>
      <sheetName val="投标材料清单 "/>
      <sheetName val="5"/>
      <sheetName val="1"/>
      <sheetName val="资料库"/>
      <sheetName val="S1单价表"/>
      <sheetName val="B1-1清单外装修"/>
      <sheetName val="改加胶玻璃、室外栏杆"/>
      <sheetName val="合格证 (2)"/>
      <sheetName val="General"/>
      <sheetName val="#REF!"/>
      <sheetName val="1#量统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改加胶玻璃、室外栏杆"/>
      <sheetName val="明細表"/>
      <sheetName val="S1单价表"/>
      <sheetName val="#REF!"/>
      <sheetName val="A"/>
      <sheetName val="单价表"/>
      <sheetName val="3"/>
      <sheetName val="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REF!"/>
      <sheetName val="C1型5连体"/>
      <sheetName val="C型2连体"/>
      <sheetName val="汇总表"/>
      <sheetName val="承台(砖模) "/>
      <sheetName val="承台(木模)"/>
      <sheetName val="基础梁"/>
      <sheetName val="梁"/>
      <sheetName val="柱"/>
      <sheetName val="板"/>
      <sheetName val="装饰装修"/>
      <sheetName val="砖墙"/>
      <sheetName val="砖墙表"/>
      <sheetName val="门窗表"/>
      <sheetName val="花岗岩地面分析表"/>
      <sheetName val="#REF"/>
      <sheetName val="2"/>
      <sheetName val="改加胶玻璃、室外栏杆"/>
      <sheetName val="A"/>
      <sheetName val="单价表"/>
      <sheetName val="G.1R-Shou COP Gf"/>
      <sheetName val="工程量"/>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資料庫"/>
      <sheetName val="生产单"/>
      <sheetName val="生产单 (2)"/>
      <sheetName val="發貨單"/>
      <sheetName val="订单总结"/>
      <sheetName val="东方"/>
      <sheetName val="迅富"/>
      <sheetName val="吉田"/>
      <sheetName val="金盛"/>
      <sheetName val="雅维斯"/>
      <sheetName val="王锁生"/>
      <sheetName val="金圈"/>
      <sheetName val="金圈 (1)"/>
      <sheetName val="华加日"/>
      <sheetName val="华加日 (2)"/>
      <sheetName val="沈飞"/>
      <sheetName val="梁允党"/>
      <sheetName val="兴发"/>
      <sheetName val="特凌"/>
      <sheetName val="比利"/>
      <sheetName val="东亚"/>
      <sheetName val="固若"/>
      <sheetName val="创展"/>
      <sheetName val="刘忠"/>
      <sheetName val="粤骏"/>
      <sheetName val="时代"/>
      <sheetName val="绿城"/>
      <sheetName val="叶峰"/>
      <sheetName val="广亚"/>
      <sheetName val="瑞那斯"/>
      <sheetName val="广东装饰"/>
      <sheetName val="亚洲"/>
      <sheetName val="长空"/>
      <sheetName val="顺天通"/>
      <sheetName val="三元"/>
      <sheetName val="懿麟"/>
      <sheetName val="勃海铝"/>
      <sheetName val="泰克峰"/>
      <sheetName val="俊强"/>
      <sheetName val="中建三局"/>
      <sheetName val="俊强 (3)"/>
      <sheetName val="板和"/>
      <sheetName val="东林"/>
      <sheetName val="生产单 (1)"/>
      <sheetName val="出貨通知單 (1)"/>
      <sheetName val="出貨通知單 (2)"/>
      <sheetName val="樣辦單 (1)"/>
      <sheetName val="樣辦單 (2)"/>
      <sheetName val="CND"/>
      <sheetName val="CND (2)"/>
      <sheetName val="1"/>
      <sheetName val="2"/>
      <sheetName val="3"/>
      <sheetName val="4"/>
      <sheetName val="5"/>
      <sheetName val="6"/>
      <sheetName val="CNDA (3)"/>
      <sheetName val="公司名称及地址"/>
      <sheetName val="电镀"/>
      <sheetName val="S1单价表"/>
      <sheetName val="表2 扣减系数表"/>
      <sheetName val="明細表"/>
      <sheetName val="PUR资料库"/>
      <sheetName val="General"/>
      <sheetName val="7"/>
      <sheetName val="投标材料清单 "/>
      <sheetName val="资料库"/>
      <sheetName val="8"/>
      <sheetName val="面积合计（藏）"/>
      <sheetName val="#REF!"/>
      <sheetName val="改加胶玻璃、室外栏杆"/>
      <sheetName val="A"/>
      <sheetName val="单价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REF!"/>
      <sheetName val="工程量"/>
      <sheetName val="报价清单表 "/>
      <sheetName val="报价明细表"/>
      <sheetName val="分项含量  "/>
      <sheetName val="合项含量"/>
      <sheetName val="資料庫"/>
      <sheetName val="S1单价表"/>
      <sheetName val="内围地梁钢筋说明"/>
      <sheetName val="明細表"/>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REF!"/>
      <sheetName val="1-总说明"/>
      <sheetName val="2-成本组成"/>
      <sheetName val="二次报价清单"/>
      <sheetName val="3-报价明细表"/>
      <sheetName val="工程量"/>
      <sheetName val="含量"/>
      <sheetName val="优化方案"/>
      <sheetName val="6-主要材料和工程设备价格表"/>
      <sheetName val="改加胶玻璃、室外栏杆"/>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1"/>
      <sheetName val="清单"/>
      <sheetName val="1."/>
      <sheetName val="#REF!"/>
      <sheetName val="改加胶玻璃、室外栏杆"/>
      <sheetName val="单位库"/>
      <sheetName val="資料庫"/>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6"/>
  <sheetViews>
    <sheetView view="pageBreakPreview" zoomScaleNormal="100" workbookViewId="0">
      <pane ySplit="1" topLeftCell="A29" activePane="bottomLeft" state="frozen"/>
      <selection/>
      <selection pane="bottomLeft" activeCell="A36" sqref="A36"/>
    </sheetView>
  </sheetViews>
  <sheetFormatPr defaultColWidth="35.6272727272727" defaultRowHeight="14"/>
  <cols>
    <col min="1" max="1" width="100.627272727273" style="157" customWidth="1"/>
    <col min="2" max="31" width="9" style="157" customWidth="1"/>
    <col min="32" max="223" width="35.6272727272727" style="157" customWidth="1"/>
    <col min="224" max="251" width="9" style="157" customWidth="1"/>
    <col min="252" max="252" width="18.1272727272727" style="157" customWidth="1"/>
    <col min="253" max="253" width="9.87272727272727" style="157" customWidth="1"/>
    <col min="254" max="254" width="47.3727272727273" style="157" customWidth="1"/>
    <col min="255" max="16384" width="35.6272727272727" style="157"/>
  </cols>
  <sheetData>
    <row r="1" s="156" customFormat="1" ht="30" customHeight="1" spans="1:254">
      <c r="A1" s="159" t="s">
        <v>0</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C1" s="157"/>
      <c r="BD1" s="157"/>
      <c r="BE1" s="157"/>
      <c r="BF1" s="157"/>
      <c r="BG1" s="157"/>
      <c r="BH1" s="157"/>
      <c r="BI1" s="157"/>
      <c r="BJ1" s="157"/>
      <c r="BK1" s="157"/>
      <c r="BL1" s="157"/>
      <c r="BM1" s="157"/>
      <c r="BN1" s="157"/>
      <c r="BO1" s="157"/>
      <c r="BP1" s="157"/>
      <c r="BQ1" s="157"/>
      <c r="BR1" s="157"/>
      <c r="BS1" s="157"/>
      <c r="BT1" s="157"/>
      <c r="BU1" s="157"/>
      <c r="BV1" s="157"/>
      <c r="BW1" s="157"/>
      <c r="BX1" s="157"/>
      <c r="BY1" s="157"/>
      <c r="BZ1" s="157"/>
      <c r="CA1" s="157"/>
      <c r="CB1" s="157"/>
      <c r="CC1" s="157"/>
      <c r="CD1" s="157"/>
      <c r="CE1" s="157"/>
      <c r="CF1" s="157"/>
      <c r="CG1" s="157"/>
      <c r="CH1" s="157"/>
      <c r="CI1" s="157"/>
      <c r="CJ1" s="157"/>
      <c r="CK1" s="157"/>
      <c r="CL1" s="157"/>
      <c r="CM1" s="157"/>
      <c r="CN1" s="157"/>
      <c r="CO1" s="157"/>
      <c r="CP1" s="157"/>
      <c r="CQ1" s="157"/>
      <c r="CR1" s="157"/>
      <c r="CS1" s="157"/>
      <c r="CT1" s="157"/>
      <c r="CU1" s="157"/>
      <c r="CV1" s="157"/>
      <c r="CW1" s="157"/>
      <c r="CX1" s="157"/>
      <c r="CY1" s="157"/>
      <c r="CZ1" s="157"/>
      <c r="DA1" s="157"/>
      <c r="DB1" s="157"/>
      <c r="DC1" s="157"/>
      <c r="DD1" s="157"/>
      <c r="DE1" s="157"/>
      <c r="DF1" s="157"/>
      <c r="DG1" s="157"/>
      <c r="DH1" s="157"/>
      <c r="DI1" s="157"/>
      <c r="DJ1" s="157"/>
      <c r="DK1" s="157"/>
      <c r="DL1" s="157"/>
      <c r="DM1" s="157"/>
      <c r="DN1" s="157"/>
      <c r="DO1" s="157"/>
      <c r="DP1" s="157"/>
      <c r="DQ1" s="157"/>
      <c r="DR1" s="157"/>
      <c r="DS1" s="157"/>
      <c r="DT1" s="157"/>
      <c r="DU1" s="157"/>
      <c r="DV1" s="157"/>
      <c r="DW1" s="157"/>
      <c r="DX1" s="157"/>
      <c r="DY1" s="157"/>
      <c r="DZ1" s="157"/>
      <c r="EA1" s="157"/>
      <c r="EB1" s="157"/>
      <c r="EC1" s="157"/>
      <c r="ED1" s="157"/>
      <c r="EE1" s="157"/>
      <c r="EF1" s="157"/>
      <c r="EG1" s="157"/>
      <c r="EH1" s="157"/>
      <c r="EI1" s="157"/>
      <c r="EJ1" s="157"/>
      <c r="EK1" s="157"/>
      <c r="EL1" s="157"/>
      <c r="EM1" s="157"/>
      <c r="EN1" s="157"/>
      <c r="EO1" s="157"/>
      <c r="EP1" s="157"/>
      <c r="EQ1" s="157"/>
      <c r="ER1" s="157"/>
      <c r="ES1" s="157"/>
      <c r="ET1" s="157"/>
      <c r="EU1" s="157"/>
      <c r="EV1" s="157"/>
      <c r="EW1" s="157"/>
      <c r="EX1" s="157"/>
      <c r="EY1" s="157"/>
      <c r="EZ1" s="157"/>
      <c r="FA1" s="157"/>
      <c r="FB1" s="157"/>
      <c r="FC1" s="157"/>
      <c r="FD1" s="157"/>
      <c r="FE1" s="157"/>
      <c r="FF1" s="157"/>
      <c r="FG1" s="157"/>
      <c r="FH1" s="157"/>
      <c r="FI1" s="157"/>
      <c r="FJ1" s="157"/>
      <c r="FK1" s="157"/>
      <c r="FL1" s="157"/>
      <c r="FM1" s="157"/>
      <c r="FN1" s="157"/>
      <c r="FO1" s="157"/>
      <c r="FP1" s="157"/>
      <c r="FQ1" s="157"/>
      <c r="FR1" s="157"/>
      <c r="FS1" s="157"/>
      <c r="FT1" s="157"/>
      <c r="FU1" s="157"/>
      <c r="FV1" s="157"/>
      <c r="FW1" s="157"/>
      <c r="FX1" s="157"/>
      <c r="FY1" s="157"/>
      <c r="FZ1" s="157"/>
      <c r="GA1" s="157"/>
      <c r="GB1" s="157"/>
      <c r="GC1" s="157"/>
      <c r="GD1" s="157"/>
      <c r="GE1" s="157"/>
      <c r="GF1" s="157"/>
      <c r="GG1" s="157"/>
      <c r="GH1" s="157"/>
      <c r="GI1" s="157"/>
      <c r="GJ1" s="157"/>
      <c r="GK1" s="157"/>
      <c r="GL1" s="157"/>
      <c r="GM1" s="157"/>
      <c r="GN1" s="157"/>
      <c r="GO1" s="157"/>
      <c r="GP1" s="157"/>
      <c r="GQ1" s="157"/>
      <c r="GR1" s="157"/>
      <c r="GS1" s="157"/>
      <c r="GT1" s="157"/>
      <c r="GU1" s="157"/>
      <c r="GV1" s="157"/>
      <c r="GW1" s="157"/>
      <c r="GX1" s="157"/>
      <c r="GY1" s="157"/>
      <c r="GZ1" s="157"/>
      <c r="HA1" s="157"/>
      <c r="HB1" s="157"/>
      <c r="HC1" s="157"/>
      <c r="HD1" s="157"/>
      <c r="HE1" s="157"/>
      <c r="HF1" s="157"/>
      <c r="HG1" s="157"/>
      <c r="HH1" s="157"/>
      <c r="HI1" s="157"/>
      <c r="HJ1" s="157"/>
      <c r="HK1" s="157"/>
      <c r="HL1" s="157"/>
      <c r="HM1" s="157"/>
      <c r="HN1" s="157"/>
      <c r="HO1" s="157"/>
      <c r="HP1" s="157"/>
      <c r="HQ1" s="157"/>
      <c r="HR1" s="157"/>
      <c r="HS1" s="157"/>
      <c r="HT1" s="157"/>
      <c r="HU1" s="157"/>
      <c r="HV1" s="157"/>
      <c r="HW1" s="157"/>
      <c r="HX1" s="157"/>
      <c r="HY1" s="157"/>
      <c r="HZ1" s="157"/>
      <c r="IA1" s="157"/>
      <c r="IB1" s="157"/>
      <c r="IC1" s="157"/>
      <c r="ID1" s="157"/>
      <c r="IE1" s="157"/>
      <c r="IF1" s="157"/>
      <c r="IG1" s="157"/>
      <c r="IH1" s="157"/>
      <c r="II1" s="157"/>
      <c r="IJ1" s="157"/>
      <c r="IK1" s="157"/>
      <c r="IL1" s="157"/>
      <c r="IM1" s="157"/>
      <c r="IN1" s="157"/>
      <c r="IO1" s="157"/>
      <c r="IP1" s="157"/>
      <c r="IQ1" s="157"/>
      <c r="IR1" s="157"/>
      <c r="IS1" s="157"/>
      <c r="IT1" s="157"/>
    </row>
    <row r="2" s="156" customFormat="1" ht="25" customHeight="1" spans="1:254">
      <c r="A2" s="160" t="s">
        <v>1</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row>
    <row r="3" s="156" customFormat="1" ht="30" customHeight="1" spans="1:254">
      <c r="A3" s="161" t="s">
        <v>2</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row>
    <row r="4" s="156" customFormat="1" ht="25" customHeight="1" spans="1:254">
      <c r="A4" s="161" t="s">
        <v>3</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row>
    <row r="5" s="156" customFormat="1" ht="40" customHeight="1" spans="1:254">
      <c r="A5" s="162" t="s">
        <v>4</v>
      </c>
      <c r="B5" s="157"/>
      <c r="C5" s="157"/>
      <c r="D5" s="163"/>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57"/>
      <c r="BD5" s="157"/>
      <c r="BE5" s="157"/>
      <c r="BF5" s="157"/>
      <c r="BG5" s="157"/>
      <c r="BH5" s="157"/>
      <c r="BI5" s="157"/>
      <c r="BJ5" s="157"/>
      <c r="BK5" s="157"/>
      <c r="BL5" s="157"/>
      <c r="BM5" s="157"/>
      <c r="BN5" s="157"/>
      <c r="BO5" s="157"/>
      <c r="BP5" s="157"/>
      <c r="BQ5" s="157"/>
      <c r="BR5" s="157"/>
      <c r="BS5" s="157"/>
      <c r="BT5" s="157"/>
      <c r="BU5" s="157"/>
      <c r="BV5" s="157"/>
      <c r="BW5" s="157"/>
      <c r="BX5" s="157"/>
      <c r="BY5" s="157"/>
      <c r="BZ5" s="157"/>
      <c r="CA5" s="157"/>
      <c r="CB5" s="157"/>
      <c r="CC5" s="157"/>
      <c r="CD5" s="157"/>
      <c r="CE5" s="157"/>
      <c r="CF5" s="157"/>
      <c r="CG5" s="157"/>
      <c r="CH5" s="157"/>
      <c r="CI5" s="157"/>
      <c r="CJ5" s="157"/>
      <c r="CK5" s="157"/>
      <c r="CL5" s="157"/>
      <c r="CM5" s="157"/>
      <c r="CN5" s="157"/>
      <c r="CO5" s="157"/>
      <c r="CP5" s="157"/>
      <c r="CQ5" s="157"/>
      <c r="CR5" s="157"/>
      <c r="CS5" s="157"/>
      <c r="CT5" s="157"/>
      <c r="CU5" s="157"/>
      <c r="CV5" s="157"/>
      <c r="CW5" s="157"/>
      <c r="CX5" s="157"/>
      <c r="CY5" s="157"/>
      <c r="CZ5" s="157"/>
      <c r="DA5" s="157"/>
      <c r="DB5" s="157"/>
      <c r="DC5" s="157"/>
      <c r="DD5" s="157"/>
      <c r="DE5" s="157"/>
      <c r="DF5" s="157"/>
      <c r="DG5" s="157"/>
      <c r="DH5" s="157"/>
      <c r="DI5" s="157"/>
      <c r="DJ5" s="157"/>
      <c r="DK5" s="157"/>
      <c r="DL5" s="157"/>
      <c r="DM5" s="157"/>
      <c r="DN5" s="157"/>
      <c r="DO5" s="157"/>
      <c r="DP5" s="157"/>
      <c r="DQ5" s="157"/>
      <c r="DR5" s="157"/>
      <c r="DS5" s="157"/>
      <c r="DT5" s="157"/>
      <c r="DU5" s="157"/>
      <c r="DV5" s="157"/>
      <c r="DW5" s="157"/>
      <c r="DX5" s="157"/>
      <c r="DY5" s="157"/>
      <c r="DZ5" s="157"/>
      <c r="EA5" s="157"/>
      <c r="EB5" s="157"/>
      <c r="EC5" s="157"/>
      <c r="ED5" s="157"/>
      <c r="EE5" s="157"/>
      <c r="EF5" s="157"/>
      <c r="EG5" s="157"/>
      <c r="EH5" s="157"/>
      <c r="EI5" s="157"/>
      <c r="EJ5" s="157"/>
      <c r="EK5" s="157"/>
      <c r="EL5" s="157"/>
      <c r="EM5" s="157"/>
      <c r="EN5" s="157"/>
      <c r="EO5" s="157"/>
      <c r="EP5" s="157"/>
      <c r="EQ5" s="157"/>
      <c r="ER5" s="157"/>
      <c r="ES5" s="157"/>
      <c r="ET5" s="157"/>
      <c r="EU5" s="157"/>
      <c r="EV5" s="157"/>
      <c r="EW5" s="157"/>
      <c r="EX5" s="157"/>
      <c r="EY5" s="157"/>
      <c r="EZ5" s="157"/>
      <c r="FA5" s="157"/>
      <c r="FB5" s="157"/>
      <c r="FC5" s="157"/>
      <c r="FD5" s="157"/>
      <c r="FE5" s="157"/>
      <c r="FF5" s="157"/>
      <c r="FG5" s="157"/>
      <c r="FH5" s="157"/>
      <c r="FI5" s="157"/>
      <c r="FJ5" s="157"/>
      <c r="FK5" s="157"/>
      <c r="FL5" s="157"/>
      <c r="FM5" s="157"/>
      <c r="FN5" s="157"/>
      <c r="FO5" s="157"/>
      <c r="FP5" s="157"/>
      <c r="FQ5" s="157"/>
      <c r="FR5" s="157"/>
      <c r="FS5" s="157"/>
      <c r="FT5" s="157"/>
      <c r="FU5" s="157"/>
      <c r="FV5" s="157"/>
      <c r="FW5" s="157"/>
      <c r="FX5" s="157"/>
      <c r="FY5" s="157"/>
      <c r="FZ5" s="157"/>
      <c r="GA5" s="157"/>
      <c r="GB5" s="157"/>
      <c r="GC5" s="157"/>
      <c r="GD5" s="157"/>
      <c r="GE5" s="157"/>
      <c r="GF5" s="157"/>
      <c r="GG5" s="157"/>
      <c r="GH5" s="157"/>
      <c r="GI5" s="157"/>
      <c r="GJ5" s="157"/>
      <c r="GK5" s="157"/>
      <c r="GL5" s="157"/>
      <c r="GM5" s="157"/>
      <c r="GN5" s="157"/>
      <c r="GO5" s="157"/>
      <c r="GP5" s="157"/>
      <c r="GQ5" s="157"/>
      <c r="GR5" s="157"/>
      <c r="GS5" s="157"/>
      <c r="GT5" s="157"/>
      <c r="GU5" s="157"/>
      <c r="GV5" s="157"/>
      <c r="GW5" s="157"/>
      <c r="GX5" s="157"/>
      <c r="GY5" s="157"/>
      <c r="GZ5" s="157"/>
      <c r="HA5" s="157"/>
      <c r="HB5" s="157"/>
      <c r="HC5" s="157"/>
      <c r="HD5" s="157"/>
      <c r="HE5" s="157"/>
      <c r="HF5" s="157"/>
      <c r="HG5" s="157"/>
      <c r="HH5" s="157"/>
      <c r="HI5" s="157"/>
      <c r="HJ5" s="157"/>
      <c r="HK5" s="157"/>
      <c r="HL5" s="157"/>
      <c r="HM5" s="157"/>
      <c r="HN5" s="157"/>
      <c r="HO5" s="157"/>
      <c r="HP5" s="157"/>
      <c r="HQ5" s="157"/>
      <c r="HR5" s="157"/>
      <c r="HS5" s="157"/>
      <c r="HT5" s="157"/>
      <c r="HU5" s="157"/>
      <c r="HV5" s="157"/>
      <c r="HW5" s="157"/>
      <c r="HX5" s="157"/>
      <c r="HY5" s="157"/>
      <c r="HZ5" s="157"/>
      <c r="IA5" s="157"/>
      <c r="IB5" s="157"/>
      <c r="IC5" s="157"/>
      <c r="ID5" s="157"/>
      <c r="IE5" s="157"/>
      <c r="IF5" s="157"/>
      <c r="IG5" s="157"/>
      <c r="IH5" s="157"/>
      <c r="II5" s="157"/>
      <c r="IJ5" s="157"/>
      <c r="IK5" s="157"/>
      <c r="IL5" s="157"/>
      <c r="IM5" s="157"/>
      <c r="IN5" s="157"/>
      <c r="IO5" s="157"/>
      <c r="IP5" s="157"/>
      <c r="IQ5" s="157"/>
      <c r="IR5" s="157"/>
      <c r="IS5" s="157"/>
      <c r="IT5" s="157"/>
    </row>
    <row r="6" s="156" customFormat="1" ht="25" customHeight="1" spans="1:254">
      <c r="A6" s="164" t="s">
        <v>5</v>
      </c>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7"/>
      <c r="BF6" s="157"/>
      <c r="BG6" s="157"/>
      <c r="BH6" s="157"/>
      <c r="BI6" s="157"/>
      <c r="BJ6" s="157"/>
      <c r="BK6" s="157"/>
      <c r="BL6" s="157"/>
      <c r="BM6" s="157"/>
      <c r="BN6" s="157"/>
      <c r="BO6" s="157"/>
      <c r="BP6" s="157"/>
      <c r="BQ6" s="157"/>
      <c r="BR6" s="157"/>
      <c r="BS6" s="157"/>
      <c r="BT6" s="157"/>
      <c r="BU6" s="157"/>
      <c r="BV6" s="157"/>
      <c r="BW6" s="157"/>
      <c r="BX6" s="157"/>
      <c r="BY6" s="157"/>
      <c r="BZ6" s="157"/>
      <c r="CA6" s="157"/>
      <c r="CB6" s="157"/>
      <c r="CC6" s="157"/>
      <c r="CD6" s="157"/>
      <c r="CE6" s="157"/>
      <c r="CF6" s="157"/>
      <c r="CG6" s="157"/>
      <c r="CH6" s="157"/>
      <c r="CI6" s="157"/>
      <c r="CJ6" s="157"/>
      <c r="CK6" s="157"/>
      <c r="CL6" s="157"/>
      <c r="CM6" s="157"/>
      <c r="CN6" s="157"/>
      <c r="CO6" s="157"/>
      <c r="CP6" s="157"/>
      <c r="CQ6" s="157"/>
      <c r="CR6" s="157"/>
      <c r="CS6" s="157"/>
      <c r="CT6" s="157"/>
      <c r="CU6" s="157"/>
      <c r="CV6" s="157"/>
      <c r="CW6" s="157"/>
      <c r="CX6" s="157"/>
      <c r="CY6" s="157"/>
      <c r="CZ6" s="157"/>
      <c r="DA6" s="157"/>
      <c r="DB6" s="157"/>
      <c r="DC6" s="157"/>
      <c r="DD6" s="157"/>
      <c r="DE6" s="157"/>
      <c r="DF6" s="157"/>
      <c r="DG6" s="157"/>
      <c r="DH6" s="157"/>
      <c r="DI6" s="157"/>
      <c r="DJ6" s="157"/>
      <c r="DK6" s="157"/>
      <c r="DL6" s="157"/>
      <c r="DM6" s="157"/>
      <c r="DN6" s="157"/>
      <c r="DO6" s="157"/>
      <c r="DP6" s="157"/>
      <c r="DQ6" s="157"/>
      <c r="DR6" s="157"/>
      <c r="DS6" s="157"/>
      <c r="DT6" s="157"/>
      <c r="DU6" s="157"/>
      <c r="DV6" s="157"/>
      <c r="DW6" s="157"/>
      <c r="DX6" s="157"/>
      <c r="DY6" s="157"/>
      <c r="DZ6" s="157"/>
      <c r="EA6" s="157"/>
      <c r="EB6" s="157"/>
      <c r="EC6" s="157"/>
      <c r="ED6" s="157"/>
      <c r="EE6" s="157"/>
      <c r="EF6" s="157"/>
      <c r="EG6" s="157"/>
      <c r="EH6" s="157"/>
      <c r="EI6" s="157"/>
      <c r="EJ6" s="157"/>
      <c r="EK6" s="157"/>
      <c r="EL6" s="157"/>
      <c r="EM6" s="157"/>
      <c r="EN6" s="157"/>
      <c r="EO6" s="157"/>
      <c r="EP6" s="157"/>
      <c r="EQ6" s="157"/>
      <c r="ER6" s="157"/>
      <c r="ES6" s="157"/>
      <c r="ET6" s="157"/>
      <c r="EU6" s="157"/>
      <c r="EV6" s="157"/>
      <c r="EW6" s="157"/>
      <c r="EX6" s="157"/>
      <c r="EY6" s="157"/>
      <c r="EZ6" s="157"/>
      <c r="FA6" s="157"/>
      <c r="FB6" s="157"/>
      <c r="FC6" s="157"/>
      <c r="FD6" s="157"/>
      <c r="FE6" s="157"/>
      <c r="FF6" s="157"/>
      <c r="FG6" s="157"/>
      <c r="FH6" s="157"/>
      <c r="FI6" s="157"/>
      <c r="FJ6" s="157"/>
      <c r="FK6" s="157"/>
      <c r="FL6" s="157"/>
      <c r="FM6" s="157"/>
      <c r="FN6" s="157"/>
      <c r="FO6" s="157"/>
      <c r="FP6" s="157"/>
      <c r="FQ6" s="157"/>
      <c r="FR6" s="157"/>
      <c r="FS6" s="157"/>
      <c r="FT6" s="157"/>
      <c r="FU6" s="157"/>
      <c r="FV6" s="157"/>
      <c r="FW6" s="157"/>
      <c r="FX6" s="157"/>
      <c r="FY6" s="157"/>
      <c r="FZ6" s="157"/>
      <c r="GA6" s="157"/>
      <c r="GB6" s="157"/>
      <c r="GC6" s="157"/>
      <c r="GD6" s="157"/>
      <c r="GE6" s="157"/>
      <c r="GF6" s="157"/>
      <c r="GG6" s="157"/>
      <c r="GH6" s="157"/>
      <c r="GI6" s="157"/>
      <c r="GJ6" s="157"/>
      <c r="GK6" s="157"/>
      <c r="GL6" s="157"/>
      <c r="GM6" s="157"/>
      <c r="GN6" s="157"/>
      <c r="GO6" s="157"/>
      <c r="GP6" s="157"/>
      <c r="GQ6" s="157"/>
      <c r="GR6" s="157"/>
      <c r="GS6" s="157"/>
      <c r="GT6" s="157"/>
      <c r="GU6" s="157"/>
      <c r="GV6" s="157"/>
      <c r="GW6" s="157"/>
      <c r="GX6" s="157"/>
      <c r="GY6" s="157"/>
      <c r="GZ6" s="157"/>
      <c r="HA6" s="157"/>
      <c r="HB6" s="157"/>
      <c r="HC6" s="157"/>
      <c r="HD6" s="157"/>
      <c r="HE6" s="157"/>
      <c r="HF6" s="157"/>
      <c r="HG6" s="157"/>
      <c r="HH6" s="157"/>
      <c r="HI6" s="157"/>
      <c r="HJ6" s="157"/>
      <c r="HK6" s="157"/>
      <c r="HL6" s="157"/>
      <c r="HM6" s="157"/>
      <c r="HN6" s="157"/>
      <c r="HO6" s="157"/>
      <c r="HP6" s="157"/>
      <c r="HQ6" s="157"/>
      <c r="HR6" s="157"/>
      <c r="HS6" s="157"/>
      <c r="HT6" s="157"/>
      <c r="HU6" s="157"/>
      <c r="HV6" s="157"/>
      <c r="HW6" s="157"/>
      <c r="HX6" s="157"/>
      <c r="HY6" s="157"/>
      <c r="HZ6" s="157"/>
      <c r="IA6" s="157"/>
      <c r="IB6" s="157"/>
      <c r="IC6" s="157"/>
      <c r="ID6" s="157"/>
      <c r="IE6" s="157"/>
      <c r="IF6" s="157"/>
      <c r="IG6" s="157"/>
      <c r="IH6" s="157"/>
      <c r="II6" s="157"/>
      <c r="IJ6" s="157"/>
      <c r="IK6" s="157"/>
      <c r="IL6" s="157"/>
      <c r="IM6" s="157"/>
      <c r="IN6" s="157"/>
      <c r="IO6" s="157"/>
      <c r="IP6" s="157"/>
      <c r="IQ6" s="157"/>
      <c r="IR6" s="157"/>
      <c r="IS6" s="157"/>
      <c r="IT6" s="157"/>
    </row>
    <row r="7" s="156" customFormat="1" ht="25" customHeight="1" spans="1:254">
      <c r="A7" s="162" t="s">
        <v>6</v>
      </c>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7"/>
      <c r="CN7" s="157"/>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c r="EC7" s="157"/>
      <c r="ED7" s="157"/>
      <c r="EE7" s="157"/>
      <c r="EF7" s="157"/>
      <c r="EG7" s="157"/>
      <c r="EH7" s="157"/>
      <c r="EI7" s="157"/>
      <c r="EJ7" s="157"/>
      <c r="EK7" s="157"/>
      <c r="EL7" s="157"/>
      <c r="EM7" s="157"/>
      <c r="EN7" s="157"/>
      <c r="EO7" s="157"/>
      <c r="EP7" s="157"/>
      <c r="EQ7" s="157"/>
      <c r="ER7" s="157"/>
      <c r="ES7" s="157"/>
      <c r="ET7" s="157"/>
      <c r="EU7" s="157"/>
      <c r="EV7" s="157"/>
      <c r="EW7" s="157"/>
      <c r="EX7" s="157"/>
      <c r="EY7" s="157"/>
      <c r="EZ7" s="157"/>
      <c r="FA7" s="157"/>
      <c r="FB7" s="157"/>
      <c r="FC7" s="157"/>
      <c r="FD7" s="157"/>
      <c r="FE7" s="157"/>
      <c r="FF7" s="157"/>
      <c r="FG7" s="157"/>
      <c r="FH7" s="157"/>
      <c r="FI7" s="157"/>
      <c r="FJ7" s="157"/>
      <c r="FK7" s="157"/>
      <c r="FL7" s="157"/>
      <c r="FM7" s="157"/>
      <c r="FN7" s="157"/>
      <c r="FO7" s="157"/>
      <c r="FP7" s="157"/>
      <c r="FQ7" s="157"/>
      <c r="FR7" s="157"/>
      <c r="FS7" s="157"/>
      <c r="FT7" s="157"/>
      <c r="FU7" s="157"/>
      <c r="FV7" s="157"/>
      <c r="FW7" s="157"/>
      <c r="FX7" s="157"/>
      <c r="FY7" s="157"/>
      <c r="FZ7" s="157"/>
      <c r="GA7" s="157"/>
      <c r="GB7" s="157"/>
      <c r="GC7" s="157"/>
      <c r="GD7" s="157"/>
      <c r="GE7" s="157"/>
      <c r="GF7" s="157"/>
      <c r="GG7" s="157"/>
      <c r="GH7" s="157"/>
      <c r="GI7" s="157"/>
      <c r="GJ7" s="157"/>
      <c r="GK7" s="157"/>
      <c r="GL7" s="157"/>
      <c r="GM7" s="157"/>
      <c r="GN7" s="157"/>
      <c r="GO7" s="157"/>
      <c r="GP7" s="157"/>
      <c r="GQ7" s="157"/>
      <c r="GR7" s="157"/>
      <c r="GS7" s="157"/>
      <c r="GT7" s="157"/>
      <c r="GU7" s="157"/>
      <c r="GV7" s="157"/>
      <c r="GW7" s="157"/>
      <c r="GX7" s="157"/>
      <c r="GY7" s="157"/>
      <c r="GZ7" s="157"/>
      <c r="HA7" s="157"/>
      <c r="HB7" s="157"/>
      <c r="HC7" s="157"/>
      <c r="HD7" s="157"/>
      <c r="HE7" s="157"/>
      <c r="HF7" s="157"/>
      <c r="HG7" s="157"/>
      <c r="HH7" s="157"/>
      <c r="HI7" s="157"/>
      <c r="HJ7" s="157"/>
      <c r="HK7" s="157"/>
      <c r="HL7" s="157"/>
      <c r="HM7" s="157"/>
      <c r="HN7" s="157"/>
      <c r="HO7" s="157"/>
      <c r="HP7" s="157"/>
      <c r="HQ7" s="157"/>
      <c r="HR7" s="157"/>
      <c r="HS7" s="157"/>
      <c r="HT7" s="157"/>
      <c r="HU7" s="157"/>
      <c r="HV7" s="157"/>
      <c r="HW7" s="157"/>
      <c r="HX7" s="157"/>
      <c r="HY7" s="157"/>
      <c r="HZ7" s="157"/>
      <c r="IA7" s="157"/>
      <c r="IB7" s="157"/>
      <c r="IC7" s="157"/>
      <c r="ID7" s="157"/>
      <c r="IE7" s="157"/>
      <c r="IF7" s="157"/>
      <c r="IG7" s="157"/>
      <c r="IH7" s="157"/>
      <c r="II7" s="157"/>
      <c r="IJ7" s="157"/>
      <c r="IK7" s="157"/>
      <c r="IL7" s="157"/>
      <c r="IM7" s="157"/>
      <c r="IN7" s="157"/>
      <c r="IO7" s="157"/>
      <c r="IP7" s="157"/>
      <c r="IQ7" s="157"/>
      <c r="IR7" s="157"/>
      <c r="IS7" s="157"/>
      <c r="IT7" s="157"/>
    </row>
    <row r="8" s="156" customFormat="1" ht="40" customHeight="1" spans="1:254">
      <c r="A8" s="162" t="s">
        <v>7</v>
      </c>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157"/>
      <c r="BI8" s="157"/>
      <c r="BJ8" s="157"/>
      <c r="BK8" s="157"/>
      <c r="BL8" s="157"/>
      <c r="BM8" s="157"/>
      <c r="BN8" s="157"/>
      <c r="BO8" s="157"/>
      <c r="BP8" s="157"/>
      <c r="BQ8" s="157"/>
      <c r="BR8" s="157"/>
      <c r="BS8" s="157"/>
      <c r="BT8" s="157"/>
      <c r="BU8" s="157"/>
      <c r="BV8" s="157"/>
      <c r="BW8" s="157"/>
      <c r="BX8" s="157"/>
      <c r="BY8" s="157"/>
      <c r="BZ8" s="157"/>
      <c r="CA8" s="157"/>
      <c r="CB8" s="157"/>
      <c r="CC8" s="157"/>
      <c r="CD8" s="157"/>
      <c r="CE8" s="157"/>
      <c r="CF8" s="157"/>
      <c r="CG8" s="157"/>
      <c r="CH8" s="157"/>
      <c r="CI8" s="157"/>
      <c r="CJ8" s="157"/>
      <c r="CK8" s="157"/>
      <c r="CL8" s="157"/>
      <c r="CM8" s="157"/>
      <c r="CN8" s="157"/>
      <c r="CO8" s="157"/>
      <c r="CP8" s="157"/>
      <c r="CQ8" s="157"/>
      <c r="CR8" s="157"/>
      <c r="CS8" s="157"/>
      <c r="CT8" s="157"/>
      <c r="CU8" s="157"/>
      <c r="CV8" s="157"/>
      <c r="CW8" s="157"/>
      <c r="CX8" s="157"/>
      <c r="CY8" s="157"/>
      <c r="CZ8" s="157"/>
      <c r="DA8" s="157"/>
      <c r="DB8" s="157"/>
      <c r="DC8" s="157"/>
      <c r="DD8" s="157"/>
      <c r="DE8" s="157"/>
      <c r="DF8" s="157"/>
      <c r="DG8" s="157"/>
      <c r="DH8" s="157"/>
      <c r="DI8" s="157"/>
      <c r="DJ8" s="157"/>
      <c r="DK8" s="157"/>
      <c r="DL8" s="157"/>
      <c r="DM8" s="157"/>
      <c r="DN8" s="157"/>
      <c r="DO8" s="157"/>
      <c r="DP8" s="157"/>
      <c r="DQ8" s="157"/>
      <c r="DR8" s="157"/>
      <c r="DS8" s="157"/>
      <c r="DT8" s="157"/>
      <c r="DU8" s="157"/>
      <c r="DV8" s="157"/>
      <c r="DW8" s="157"/>
      <c r="DX8" s="157"/>
      <c r="DY8" s="157"/>
      <c r="DZ8" s="157"/>
      <c r="EA8" s="157"/>
      <c r="EB8" s="157"/>
      <c r="EC8" s="157"/>
      <c r="ED8" s="157"/>
      <c r="EE8" s="157"/>
      <c r="EF8" s="157"/>
      <c r="EG8" s="157"/>
      <c r="EH8" s="157"/>
      <c r="EI8" s="157"/>
      <c r="EJ8" s="157"/>
      <c r="EK8" s="157"/>
      <c r="EL8" s="157"/>
      <c r="EM8" s="157"/>
      <c r="EN8" s="157"/>
      <c r="EO8" s="157"/>
      <c r="EP8" s="157"/>
      <c r="EQ8" s="157"/>
      <c r="ER8" s="157"/>
      <c r="ES8" s="157"/>
      <c r="ET8" s="157"/>
      <c r="EU8" s="157"/>
      <c r="EV8" s="157"/>
      <c r="EW8" s="157"/>
      <c r="EX8" s="157"/>
      <c r="EY8" s="157"/>
      <c r="EZ8" s="157"/>
      <c r="FA8" s="157"/>
      <c r="FB8" s="157"/>
      <c r="FC8" s="157"/>
      <c r="FD8" s="157"/>
      <c r="FE8" s="157"/>
      <c r="FF8" s="157"/>
      <c r="FG8" s="157"/>
      <c r="FH8" s="157"/>
      <c r="FI8" s="157"/>
      <c r="FJ8" s="157"/>
      <c r="FK8" s="157"/>
      <c r="FL8" s="157"/>
      <c r="FM8" s="157"/>
      <c r="FN8" s="157"/>
      <c r="FO8" s="157"/>
      <c r="FP8" s="157"/>
      <c r="FQ8" s="157"/>
      <c r="FR8" s="157"/>
      <c r="FS8" s="157"/>
      <c r="FT8" s="157"/>
      <c r="FU8" s="157"/>
      <c r="FV8" s="157"/>
      <c r="FW8" s="157"/>
      <c r="FX8" s="157"/>
      <c r="FY8" s="157"/>
      <c r="FZ8" s="157"/>
      <c r="GA8" s="157"/>
      <c r="GB8" s="157"/>
      <c r="GC8" s="157"/>
      <c r="GD8" s="157"/>
      <c r="GE8" s="157"/>
      <c r="GF8" s="157"/>
      <c r="GG8" s="157"/>
      <c r="GH8" s="157"/>
      <c r="GI8" s="157"/>
      <c r="GJ8" s="157"/>
      <c r="GK8" s="157"/>
      <c r="GL8" s="157"/>
      <c r="GM8" s="157"/>
      <c r="GN8" s="157"/>
      <c r="GO8" s="157"/>
      <c r="GP8" s="157"/>
      <c r="GQ8" s="157"/>
      <c r="GR8" s="157"/>
      <c r="GS8" s="157"/>
      <c r="GT8" s="157"/>
      <c r="GU8" s="157"/>
      <c r="GV8" s="157"/>
      <c r="GW8" s="157"/>
      <c r="GX8" s="157"/>
      <c r="GY8" s="157"/>
      <c r="GZ8" s="157"/>
      <c r="HA8" s="157"/>
      <c r="HB8" s="157"/>
      <c r="HC8" s="157"/>
      <c r="HD8" s="157"/>
      <c r="HE8" s="157"/>
      <c r="HF8" s="157"/>
      <c r="HG8" s="157"/>
      <c r="HH8" s="157"/>
      <c r="HI8" s="157"/>
      <c r="HJ8" s="157"/>
      <c r="HK8" s="157"/>
      <c r="HL8" s="157"/>
      <c r="HM8" s="157"/>
      <c r="HN8" s="157"/>
      <c r="HO8" s="157"/>
      <c r="HP8" s="157"/>
      <c r="HQ8" s="157"/>
      <c r="HR8" s="157"/>
      <c r="HS8" s="157"/>
      <c r="HT8" s="157"/>
      <c r="HU8" s="157"/>
      <c r="HV8" s="157"/>
      <c r="HW8" s="157"/>
      <c r="HX8" s="157"/>
      <c r="HY8" s="157"/>
      <c r="HZ8" s="157"/>
      <c r="IA8" s="157"/>
      <c r="IB8" s="157"/>
      <c r="IC8" s="157"/>
      <c r="ID8" s="157"/>
      <c r="IE8" s="157"/>
      <c r="IF8" s="157"/>
      <c r="IG8" s="157"/>
      <c r="IH8" s="157"/>
      <c r="II8" s="157"/>
      <c r="IJ8" s="157"/>
      <c r="IK8" s="157"/>
      <c r="IL8" s="157"/>
      <c r="IM8" s="157"/>
      <c r="IN8" s="157"/>
      <c r="IO8" s="157"/>
      <c r="IP8" s="157"/>
      <c r="IQ8" s="157"/>
      <c r="IR8" s="157"/>
      <c r="IS8" s="157"/>
      <c r="IT8" s="157"/>
    </row>
    <row r="9" s="156" customFormat="1" ht="30" customHeight="1" spans="1:254">
      <c r="A9" s="162" t="s">
        <v>8</v>
      </c>
      <c r="B9" s="157"/>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c r="ED9" s="157"/>
      <c r="EE9" s="157"/>
      <c r="EF9" s="157"/>
      <c r="EG9" s="157"/>
      <c r="EH9" s="157"/>
      <c r="EI9" s="157"/>
      <c r="EJ9" s="157"/>
      <c r="EK9" s="157"/>
      <c r="EL9" s="157"/>
      <c r="EM9" s="157"/>
      <c r="EN9" s="157"/>
      <c r="EO9" s="157"/>
      <c r="EP9" s="157"/>
      <c r="EQ9" s="157"/>
      <c r="ER9" s="157"/>
      <c r="ES9" s="157"/>
      <c r="ET9" s="157"/>
      <c r="EU9" s="157"/>
      <c r="EV9" s="157"/>
      <c r="EW9" s="157"/>
      <c r="EX9" s="157"/>
      <c r="EY9" s="157"/>
      <c r="EZ9" s="157"/>
      <c r="FA9" s="157"/>
      <c r="FB9" s="157"/>
      <c r="FC9" s="157"/>
      <c r="FD9" s="157"/>
      <c r="FE9" s="157"/>
      <c r="FF9" s="157"/>
      <c r="FG9" s="157"/>
      <c r="FH9" s="157"/>
      <c r="FI9" s="157"/>
      <c r="FJ9" s="157"/>
      <c r="FK9" s="157"/>
      <c r="FL9" s="157"/>
      <c r="FM9" s="157"/>
      <c r="FN9" s="157"/>
      <c r="FO9" s="157"/>
      <c r="FP9" s="157"/>
      <c r="FQ9" s="157"/>
      <c r="FR9" s="157"/>
      <c r="FS9" s="157"/>
      <c r="FT9" s="157"/>
      <c r="FU9" s="157"/>
      <c r="FV9" s="157"/>
      <c r="FW9" s="157"/>
      <c r="FX9" s="157"/>
      <c r="FY9" s="157"/>
      <c r="FZ9" s="157"/>
      <c r="GA9" s="157"/>
      <c r="GB9" s="157"/>
      <c r="GC9" s="157"/>
      <c r="GD9" s="157"/>
      <c r="GE9" s="157"/>
      <c r="GF9" s="157"/>
      <c r="GG9" s="157"/>
      <c r="GH9" s="157"/>
      <c r="GI9" s="157"/>
      <c r="GJ9" s="157"/>
      <c r="GK9" s="157"/>
      <c r="GL9" s="157"/>
      <c r="GM9" s="157"/>
      <c r="GN9" s="157"/>
      <c r="GO9" s="157"/>
      <c r="GP9" s="157"/>
      <c r="GQ9" s="157"/>
      <c r="GR9" s="157"/>
      <c r="GS9" s="157"/>
      <c r="GT9" s="157"/>
      <c r="GU9" s="157"/>
      <c r="GV9" s="157"/>
      <c r="GW9" s="157"/>
      <c r="GX9" s="157"/>
      <c r="GY9" s="157"/>
      <c r="GZ9" s="157"/>
      <c r="HA9" s="157"/>
      <c r="HB9" s="157"/>
      <c r="HC9" s="157"/>
      <c r="HD9" s="157"/>
      <c r="HE9" s="157"/>
      <c r="HF9" s="157"/>
      <c r="HG9" s="157"/>
      <c r="HH9" s="157"/>
      <c r="HI9" s="157"/>
      <c r="HJ9" s="157"/>
      <c r="HK9" s="157"/>
      <c r="HL9" s="157"/>
      <c r="HM9" s="157"/>
      <c r="HN9" s="157"/>
      <c r="HO9" s="157"/>
      <c r="HP9" s="157"/>
      <c r="HQ9" s="157"/>
      <c r="HR9" s="157"/>
      <c r="HS9" s="157"/>
      <c r="HT9" s="157"/>
      <c r="HU9" s="157"/>
      <c r="HV9" s="157"/>
      <c r="HW9" s="157"/>
      <c r="HX9" s="157"/>
      <c r="HY9" s="157"/>
      <c r="HZ9" s="157"/>
      <c r="IA9" s="157"/>
      <c r="IB9" s="157"/>
      <c r="IC9" s="157"/>
      <c r="ID9" s="157"/>
      <c r="IE9" s="157"/>
      <c r="IF9" s="157"/>
      <c r="IG9" s="157"/>
      <c r="IH9" s="157"/>
      <c r="II9" s="157"/>
      <c r="IJ9" s="157"/>
      <c r="IK9" s="157"/>
      <c r="IL9" s="157"/>
      <c r="IM9" s="157"/>
      <c r="IN9" s="157"/>
      <c r="IO9" s="157"/>
      <c r="IP9" s="157"/>
      <c r="IQ9" s="157"/>
      <c r="IR9" s="157"/>
      <c r="IS9" s="157"/>
      <c r="IT9" s="157"/>
    </row>
    <row r="10" s="156" customFormat="1" ht="25" customHeight="1" spans="1:254">
      <c r="A10" s="165" t="s">
        <v>9</v>
      </c>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7"/>
      <c r="CW10" s="157"/>
      <c r="CX10" s="157"/>
      <c r="CY10" s="157"/>
      <c r="CZ10" s="157"/>
      <c r="DA10" s="157"/>
      <c r="DB10" s="157"/>
      <c r="DC10" s="157"/>
      <c r="DD10" s="157"/>
      <c r="DE10" s="157"/>
      <c r="DF10" s="157"/>
      <c r="DG10" s="157"/>
      <c r="DH10" s="157"/>
      <c r="DI10" s="157"/>
      <c r="DJ10" s="157"/>
      <c r="DK10" s="157"/>
      <c r="DL10" s="157"/>
      <c r="DM10" s="157"/>
      <c r="DN10" s="157"/>
      <c r="DO10" s="157"/>
      <c r="DP10" s="157"/>
      <c r="DQ10" s="157"/>
      <c r="DR10" s="157"/>
      <c r="DS10" s="157"/>
      <c r="DT10" s="157"/>
      <c r="DU10" s="157"/>
      <c r="DV10" s="157"/>
      <c r="DW10" s="157"/>
      <c r="DX10" s="157"/>
      <c r="DY10" s="157"/>
      <c r="DZ10" s="157"/>
      <c r="EA10" s="157"/>
      <c r="EB10" s="157"/>
      <c r="EC10" s="157"/>
      <c r="ED10" s="157"/>
      <c r="EE10" s="157"/>
      <c r="EF10" s="157"/>
      <c r="EG10" s="157"/>
      <c r="EH10" s="157"/>
      <c r="EI10" s="157"/>
      <c r="EJ10" s="157"/>
      <c r="EK10" s="157"/>
      <c r="EL10" s="157"/>
      <c r="EM10" s="157"/>
      <c r="EN10" s="157"/>
      <c r="EO10" s="157"/>
      <c r="EP10" s="157"/>
      <c r="EQ10" s="157"/>
      <c r="ER10" s="157"/>
      <c r="ES10" s="157"/>
      <c r="ET10" s="157"/>
      <c r="EU10" s="157"/>
      <c r="EV10" s="157"/>
      <c r="EW10" s="157"/>
      <c r="EX10" s="157"/>
      <c r="EY10" s="157"/>
      <c r="EZ10" s="157"/>
      <c r="FA10" s="157"/>
      <c r="FB10" s="157"/>
      <c r="FC10" s="157"/>
      <c r="FD10" s="157"/>
      <c r="FE10" s="157"/>
      <c r="FF10" s="157"/>
      <c r="FG10" s="157"/>
      <c r="FH10" s="157"/>
      <c r="FI10" s="157"/>
      <c r="FJ10" s="157"/>
      <c r="FK10" s="157"/>
      <c r="FL10" s="157"/>
      <c r="FM10" s="157"/>
      <c r="FN10" s="157"/>
      <c r="FO10" s="157"/>
      <c r="FP10" s="157"/>
      <c r="FQ10" s="157"/>
      <c r="FR10" s="157"/>
      <c r="FS10" s="157"/>
      <c r="FT10" s="157"/>
      <c r="FU10" s="157"/>
      <c r="FV10" s="157"/>
      <c r="FW10" s="157"/>
      <c r="FX10" s="157"/>
      <c r="FY10" s="157"/>
      <c r="FZ10" s="157"/>
      <c r="GA10" s="157"/>
      <c r="GB10" s="157"/>
      <c r="GC10" s="157"/>
      <c r="GD10" s="157"/>
      <c r="GE10" s="157"/>
      <c r="GF10" s="157"/>
      <c r="GG10" s="157"/>
      <c r="GH10" s="157"/>
      <c r="GI10" s="157"/>
      <c r="GJ10" s="157"/>
      <c r="GK10" s="157"/>
      <c r="GL10" s="157"/>
      <c r="GM10" s="157"/>
      <c r="GN10" s="157"/>
      <c r="GO10" s="157"/>
      <c r="GP10" s="157"/>
      <c r="GQ10" s="157"/>
      <c r="GR10" s="157"/>
      <c r="GS10" s="157"/>
      <c r="GT10" s="157"/>
      <c r="GU10" s="157"/>
      <c r="GV10" s="157"/>
      <c r="GW10" s="157"/>
      <c r="GX10" s="157"/>
      <c r="GY10" s="157"/>
      <c r="GZ10" s="157"/>
      <c r="HA10" s="157"/>
      <c r="HB10" s="157"/>
      <c r="HC10" s="157"/>
      <c r="HD10" s="157"/>
      <c r="HE10" s="157"/>
      <c r="HF10" s="157"/>
      <c r="HG10" s="157"/>
      <c r="HH10" s="157"/>
      <c r="HI10" s="157"/>
      <c r="HJ10" s="157"/>
      <c r="HK10" s="157"/>
      <c r="HL10" s="157"/>
      <c r="HM10" s="157"/>
      <c r="HN10" s="157"/>
      <c r="HO10" s="157"/>
      <c r="HP10" s="157"/>
      <c r="HQ10" s="157"/>
      <c r="HR10" s="157"/>
      <c r="HS10" s="157"/>
      <c r="HT10" s="157"/>
      <c r="HU10" s="157"/>
      <c r="HV10" s="157"/>
      <c r="HW10" s="157"/>
      <c r="HX10" s="157"/>
      <c r="HY10" s="157"/>
      <c r="HZ10" s="157"/>
      <c r="IA10" s="157"/>
      <c r="IB10" s="157"/>
      <c r="IC10" s="157"/>
      <c r="ID10" s="157"/>
      <c r="IE10" s="157"/>
      <c r="IF10" s="157"/>
      <c r="IG10" s="157"/>
      <c r="IH10" s="157"/>
      <c r="II10" s="157"/>
      <c r="IJ10" s="157"/>
      <c r="IK10" s="157"/>
      <c r="IL10" s="157"/>
      <c r="IM10" s="157"/>
      <c r="IN10" s="157"/>
      <c r="IO10" s="157"/>
      <c r="IP10" s="157"/>
      <c r="IQ10" s="157"/>
      <c r="IR10" s="157"/>
      <c r="IS10" s="157"/>
      <c r="IT10" s="157"/>
    </row>
    <row r="11" s="156" customFormat="1" ht="40" customHeight="1" spans="1:254">
      <c r="A11" s="161" t="s">
        <v>10</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7"/>
      <c r="CN11" s="157"/>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c r="EC11" s="157"/>
      <c r="ED11" s="157"/>
      <c r="EE11" s="157"/>
      <c r="EF11" s="157"/>
      <c r="EG11" s="157"/>
      <c r="EH11" s="157"/>
      <c r="EI11" s="157"/>
      <c r="EJ11" s="157"/>
      <c r="EK11" s="157"/>
      <c r="EL11" s="157"/>
      <c r="EM11" s="157"/>
      <c r="EN11" s="157"/>
      <c r="EO11" s="157"/>
      <c r="EP11" s="157"/>
      <c r="EQ11" s="157"/>
      <c r="ER11" s="157"/>
      <c r="ES11" s="157"/>
      <c r="ET11" s="157"/>
      <c r="EU11" s="157"/>
      <c r="EV11" s="157"/>
      <c r="EW11" s="157"/>
      <c r="EX11" s="157"/>
      <c r="EY11" s="157"/>
      <c r="EZ11" s="157"/>
      <c r="FA11" s="157"/>
      <c r="FB11" s="157"/>
      <c r="FC11" s="157"/>
      <c r="FD11" s="157"/>
      <c r="FE11" s="157"/>
      <c r="FF11" s="157"/>
      <c r="FG11" s="157"/>
      <c r="FH11" s="157"/>
      <c r="FI11" s="157"/>
      <c r="FJ11" s="157"/>
      <c r="FK11" s="157"/>
      <c r="FL11" s="157"/>
      <c r="FM11" s="157"/>
      <c r="FN11" s="157"/>
      <c r="FO11" s="157"/>
      <c r="FP11" s="157"/>
      <c r="FQ11" s="157"/>
      <c r="FR11" s="157"/>
      <c r="FS11" s="157"/>
      <c r="FT11" s="157"/>
      <c r="FU11" s="157"/>
      <c r="FV11" s="157"/>
      <c r="FW11" s="157"/>
      <c r="FX11" s="157"/>
      <c r="FY11" s="157"/>
      <c r="FZ11" s="157"/>
      <c r="GA11" s="157"/>
      <c r="GB11" s="157"/>
      <c r="GC11" s="157"/>
      <c r="GD11" s="157"/>
      <c r="GE11" s="157"/>
      <c r="GF11" s="157"/>
      <c r="GG11" s="157"/>
      <c r="GH11" s="157"/>
      <c r="GI11" s="157"/>
      <c r="GJ11" s="157"/>
      <c r="GK11" s="157"/>
      <c r="GL11" s="157"/>
      <c r="GM11" s="157"/>
      <c r="GN11" s="157"/>
      <c r="GO11" s="157"/>
      <c r="GP11" s="157"/>
      <c r="GQ11" s="157"/>
      <c r="GR11" s="157"/>
      <c r="GS11" s="157"/>
      <c r="GT11" s="157"/>
      <c r="GU11" s="157"/>
      <c r="GV11" s="157"/>
      <c r="GW11" s="157"/>
      <c r="GX11" s="157"/>
      <c r="GY11" s="157"/>
      <c r="GZ11" s="157"/>
      <c r="HA11" s="157"/>
      <c r="HB11" s="157"/>
      <c r="HC11" s="157"/>
      <c r="HD11" s="157"/>
      <c r="HE11" s="157"/>
      <c r="HF11" s="157"/>
      <c r="HG11" s="157"/>
      <c r="HH11" s="157"/>
      <c r="HI11" s="157"/>
      <c r="HJ11" s="157"/>
      <c r="HK11" s="157"/>
      <c r="HL11" s="157"/>
      <c r="HM11" s="157"/>
      <c r="HN11" s="157"/>
      <c r="HO11" s="157"/>
      <c r="HP11" s="157"/>
      <c r="HQ11" s="157"/>
      <c r="HR11" s="157"/>
      <c r="HS11" s="157"/>
      <c r="HT11" s="157"/>
      <c r="HU11" s="157"/>
      <c r="HV11" s="157"/>
      <c r="HW11" s="157"/>
      <c r="HX11" s="157"/>
      <c r="HY11" s="157"/>
      <c r="HZ11" s="157"/>
      <c r="IA11" s="157"/>
      <c r="IB11" s="157"/>
      <c r="IC11" s="157"/>
      <c r="ID11" s="157"/>
      <c r="IE11" s="157"/>
      <c r="IF11" s="157"/>
      <c r="IG11" s="157"/>
      <c r="IH11" s="157"/>
      <c r="II11" s="157"/>
      <c r="IJ11" s="157"/>
      <c r="IK11" s="157"/>
      <c r="IL11" s="157"/>
      <c r="IM11" s="157"/>
      <c r="IN11" s="157"/>
      <c r="IO11" s="157"/>
      <c r="IP11" s="157"/>
      <c r="IQ11" s="157"/>
      <c r="IR11" s="157"/>
      <c r="IS11" s="157"/>
      <c r="IT11" s="157"/>
    </row>
    <row r="12" s="156" customFormat="1" ht="40" customHeight="1" spans="1:254">
      <c r="A12" s="162" t="s">
        <v>11</v>
      </c>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7"/>
      <c r="DA12" s="157"/>
      <c r="DB12" s="157"/>
      <c r="DC12" s="157"/>
      <c r="DD12" s="157"/>
      <c r="DE12" s="157"/>
      <c r="DF12" s="157"/>
      <c r="DG12" s="157"/>
      <c r="DH12" s="157"/>
      <c r="DI12" s="157"/>
      <c r="DJ12" s="157"/>
      <c r="DK12" s="157"/>
      <c r="DL12" s="157"/>
      <c r="DM12" s="157"/>
      <c r="DN12" s="157"/>
      <c r="DO12" s="157"/>
      <c r="DP12" s="157"/>
      <c r="DQ12" s="157"/>
      <c r="DR12" s="157"/>
      <c r="DS12" s="157"/>
      <c r="DT12" s="157"/>
      <c r="DU12" s="157"/>
      <c r="DV12" s="157"/>
      <c r="DW12" s="157"/>
      <c r="DX12" s="157"/>
      <c r="DY12" s="157"/>
      <c r="DZ12" s="157"/>
      <c r="EA12" s="157"/>
      <c r="EB12" s="157"/>
      <c r="EC12" s="157"/>
      <c r="ED12" s="157"/>
      <c r="EE12" s="157"/>
      <c r="EF12" s="157"/>
      <c r="EG12" s="157"/>
      <c r="EH12" s="157"/>
      <c r="EI12" s="157"/>
      <c r="EJ12" s="157"/>
      <c r="EK12" s="157"/>
      <c r="EL12" s="157"/>
      <c r="EM12" s="157"/>
      <c r="EN12" s="157"/>
      <c r="EO12" s="157"/>
      <c r="EP12" s="157"/>
      <c r="EQ12" s="157"/>
      <c r="ER12" s="157"/>
      <c r="ES12" s="157"/>
      <c r="ET12" s="157"/>
      <c r="EU12" s="157"/>
      <c r="EV12" s="157"/>
      <c r="EW12" s="157"/>
      <c r="EX12" s="157"/>
      <c r="EY12" s="157"/>
      <c r="EZ12" s="157"/>
      <c r="FA12" s="157"/>
      <c r="FB12" s="157"/>
      <c r="FC12" s="157"/>
      <c r="FD12" s="157"/>
      <c r="FE12" s="157"/>
      <c r="FF12" s="157"/>
      <c r="FG12" s="157"/>
      <c r="FH12" s="157"/>
      <c r="FI12" s="157"/>
      <c r="FJ12" s="157"/>
      <c r="FK12" s="157"/>
      <c r="FL12" s="157"/>
      <c r="FM12" s="157"/>
      <c r="FN12" s="157"/>
      <c r="FO12" s="157"/>
      <c r="FP12" s="157"/>
      <c r="FQ12" s="157"/>
      <c r="FR12" s="157"/>
      <c r="FS12" s="157"/>
      <c r="FT12" s="157"/>
      <c r="FU12" s="157"/>
      <c r="FV12" s="157"/>
      <c r="FW12" s="157"/>
      <c r="FX12" s="157"/>
      <c r="FY12" s="157"/>
      <c r="FZ12" s="157"/>
      <c r="GA12" s="157"/>
      <c r="GB12" s="157"/>
      <c r="GC12" s="157"/>
      <c r="GD12" s="157"/>
      <c r="GE12" s="157"/>
      <c r="GF12" s="157"/>
      <c r="GG12" s="157"/>
      <c r="GH12" s="157"/>
      <c r="GI12" s="157"/>
      <c r="GJ12" s="157"/>
      <c r="GK12" s="157"/>
      <c r="GL12" s="157"/>
      <c r="GM12" s="157"/>
      <c r="GN12" s="157"/>
      <c r="GO12" s="157"/>
      <c r="GP12" s="157"/>
      <c r="GQ12" s="157"/>
      <c r="GR12" s="157"/>
      <c r="GS12" s="157"/>
      <c r="GT12" s="157"/>
      <c r="GU12" s="157"/>
      <c r="GV12" s="157"/>
      <c r="GW12" s="157"/>
      <c r="GX12" s="157"/>
      <c r="GY12" s="157"/>
      <c r="GZ12" s="157"/>
      <c r="HA12" s="157"/>
      <c r="HB12" s="157"/>
      <c r="HC12" s="157"/>
      <c r="HD12" s="157"/>
      <c r="HE12" s="157"/>
      <c r="HF12" s="157"/>
      <c r="HG12" s="157"/>
      <c r="HH12" s="157"/>
      <c r="HI12" s="157"/>
      <c r="HJ12" s="157"/>
      <c r="HK12" s="157"/>
      <c r="HL12" s="157"/>
      <c r="HM12" s="157"/>
      <c r="HN12" s="157"/>
      <c r="HO12" s="157"/>
      <c r="HP12" s="157"/>
      <c r="HQ12" s="157"/>
      <c r="HR12" s="157"/>
      <c r="HS12" s="157"/>
      <c r="HT12" s="157"/>
      <c r="HU12" s="157"/>
      <c r="HV12" s="157"/>
      <c r="HW12" s="157"/>
      <c r="HX12" s="157"/>
      <c r="HY12" s="157"/>
      <c r="HZ12" s="157"/>
      <c r="IA12" s="157"/>
      <c r="IB12" s="157"/>
      <c r="IC12" s="157"/>
      <c r="ID12" s="157"/>
      <c r="IE12" s="157"/>
      <c r="IF12" s="157"/>
      <c r="IG12" s="157"/>
      <c r="IH12" s="157"/>
      <c r="II12" s="157"/>
      <c r="IJ12" s="157"/>
      <c r="IK12" s="157"/>
      <c r="IL12" s="157"/>
      <c r="IM12" s="157"/>
      <c r="IN12" s="157"/>
      <c r="IO12" s="157"/>
      <c r="IP12" s="157"/>
      <c r="IQ12" s="157"/>
      <c r="IR12" s="157"/>
      <c r="IS12" s="157"/>
      <c r="IT12" s="157"/>
    </row>
    <row r="13" s="156" customFormat="1" ht="25" customHeight="1" spans="1:254">
      <c r="A13" s="162" t="s">
        <v>12</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57"/>
      <c r="BX13" s="157"/>
      <c r="BY13" s="157"/>
      <c r="BZ13" s="157"/>
      <c r="CA13" s="157"/>
      <c r="CB13" s="157"/>
      <c r="CC13" s="157"/>
      <c r="CD13" s="157"/>
      <c r="CE13" s="157"/>
      <c r="CF13" s="157"/>
      <c r="CG13" s="157"/>
      <c r="CH13" s="157"/>
      <c r="CI13" s="157"/>
      <c r="CJ13" s="157"/>
      <c r="CK13" s="157"/>
      <c r="CL13" s="157"/>
      <c r="CM13" s="157"/>
      <c r="CN13" s="157"/>
      <c r="CO13" s="157"/>
      <c r="CP13" s="157"/>
      <c r="CQ13" s="157"/>
      <c r="CR13" s="157"/>
      <c r="CS13" s="157"/>
      <c r="CT13" s="157"/>
      <c r="CU13" s="157"/>
      <c r="CV13" s="157"/>
      <c r="CW13" s="157"/>
      <c r="CX13" s="157"/>
      <c r="CY13" s="157"/>
      <c r="CZ13" s="157"/>
      <c r="DA13" s="157"/>
      <c r="DB13" s="157"/>
      <c r="DC13" s="157"/>
      <c r="DD13" s="157"/>
      <c r="DE13" s="157"/>
      <c r="DF13" s="157"/>
      <c r="DG13" s="157"/>
      <c r="DH13" s="157"/>
      <c r="DI13" s="157"/>
      <c r="DJ13" s="157"/>
      <c r="DK13" s="157"/>
      <c r="DL13" s="157"/>
      <c r="DM13" s="157"/>
      <c r="DN13" s="157"/>
      <c r="DO13" s="157"/>
      <c r="DP13" s="157"/>
      <c r="DQ13" s="157"/>
      <c r="DR13" s="157"/>
      <c r="DS13" s="157"/>
      <c r="DT13" s="157"/>
      <c r="DU13" s="157"/>
      <c r="DV13" s="157"/>
      <c r="DW13" s="157"/>
      <c r="DX13" s="157"/>
      <c r="DY13" s="157"/>
      <c r="DZ13" s="157"/>
      <c r="EA13" s="157"/>
      <c r="EB13" s="157"/>
      <c r="EC13" s="157"/>
      <c r="ED13" s="157"/>
      <c r="EE13" s="157"/>
      <c r="EF13" s="157"/>
      <c r="EG13" s="157"/>
      <c r="EH13" s="157"/>
      <c r="EI13" s="157"/>
      <c r="EJ13" s="157"/>
      <c r="EK13" s="157"/>
      <c r="EL13" s="157"/>
      <c r="EM13" s="157"/>
      <c r="EN13" s="157"/>
      <c r="EO13" s="157"/>
      <c r="EP13" s="157"/>
      <c r="EQ13" s="157"/>
      <c r="ER13" s="157"/>
      <c r="ES13" s="157"/>
      <c r="ET13" s="157"/>
      <c r="EU13" s="157"/>
      <c r="EV13" s="157"/>
      <c r="EW13" s="157"/>
      <c r="EX13" s="157"/>
      <c r="EY13" s="157"/>
      <c r="EZ13" s="157"/>
      <c r="FA13" s="157"/>
      <c r="FB13" s="157"/>
      <c r="FC13" s="157"/>
      <c r="FD13" s="157"/>
      <c r="FE13" s="157"/>
      <c r="FF13" s="157"/>
      <c r="FG13" s="157"/>
      <c r="FH13" s="157"/>
      <c r="FI13" s="157"/>
      <c r="FJ13" s="157"/>
      <c r="FK13" s="157"/>
      <c r="FL13" s="157"/>
      <c r="FM13" s="157"/>
      <c r="FN13" s="157"/>
      <c r="FO13" s="157"/>
      <c r="FP13" s="157"/>
      <c r="FQ13" s="157"/>
      <c r="FR13" s="157"/>
      <c r="FS13" s="157"/>
      <c r="FT13" s="157"/>
      <c r="FU13" s="157"/>
      <c r="FV13" s="157"/>
      <c r="FW13" s="157"/>
      <c r="FX13" s="157"/>
      <c r="FY13" s="157"/>
      <c r="FZ13" s="157"/>
      <c r="GA13" s="157"/>
      <c r="GB13" s="157"/>
      <c r="GC13" s="157"/>
      <c r="GD13" s="157"/>
      <c r="GE13" s="157"/>
      <c r="GF13" s="157"/>
      <c r="GG13" s="157"/>
      <c r="GH13" s="157"/>
      <c r="GI13" s="157"/>
      <c r="GJ13" s="157"/>
      <c r="GK13" s="157"/>
      <c r="GL13" s="157"/>
      <c r="GM13" s="157"/>
      <c r="GN13" s="157"/>
      <c r="GO13" s="157"/>
      <c r="GP13" s="157"/>
      <c r="GQ13" s="157"/>
      <c r="GR13" s="157"/>
      <c r="GS13" s="157"/>
      <c r="GT13" s="157"/>
      <c r="GU13" s="157"/>
      <c r="GV13" s="157"/>
      <c r="GW13" s="157"/>
      <c r="GX13" s="157"/>
      <c r="GY13" s="157"/>
      <c r="GZ13" s="157"/>
      <c r="HA13" s="157"/>
      <c r="HB13" s="157"/>
      <c r="HC13" s="157"/>
      <c r="HD13" s="157"/>
      <c r="HE13" s="157"/>
      <c r="HF13" s="157"/>
      <c r="HG13" s="157"/>
      <c r="HH13" s="157"/>
      <c r="HI13" s="157"/>
      <c r="HJ13" s="157"/>
      <c r="HK13" s="157"/>
      <c r="HL13" s="157"/>
      <c r="HM13" s="157"/>
      <c r="HN13" s="157"/>
      <c r="HO13" s="157"/>
      <c r="HP13" s="157"/>
      <c r="HQ13" s="157"/>
      <c r="HR13" s="157"/>
      <c r="HS13" s="157"/>
      <c r="HT13" s="157"/>
      <c r="HU13" s="157"/>
      <c r="HV13" s="157"/>
      <c r="HW13" s="157"/>
      <c r="HX13" s="157"/>
      <c r="HY13" s="157"/>
      <c r="HZ13" s="157"/>
      <c r="IA13" s="157"/>
      <c r="IB13" s="157"/>
      <c r="IC13" s="157"/>
      <c r="ID13" s="157"/>
      <c r="IE13" s="157"/>
      <c r="IF13" s="157"/>
      <c r="IG13" s="157"/>
      <c r="IH13" s="157"/>
      <c r="II13" s="157"/>
      <c r="IJ13" s="157"/>
      <c r="IK13" s="157"/>
      <c r="IL13" s="157"/>
      <c r="IM13" s="157"/>
      <c r="IN13" s="157"/>
      <c r="IO13" s="157"/>
      <c r="IP13" s="157"/>
      <c r="IQ13" s="157"/>
      <c r="IR13" s="157"/>
      <c r="IS13" s="157"/>
      <c r="IT13" s="157"/>
    </row>
    <row r="14" s="156" customFormat="1" ht="25" customHeight="1" spans="1:254">
      <c r="A14" s="161" t="s">
        <v>13</v>
      </c>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7"/>
      <c r="CR14" s="157"/>
      <c r="CS14" s="157"/>
      <c r="CT14" s="157"/>
      <c r="CU14" s="157"/>
      <c r="CV14" s="157"/>
      <c r="CW14" s="157"/>
      <c r="CX14" s="157"/>
      <c r="CY14" s="157"/>
      <c r="CZ14" s="157"/>
      <c r="DA14" s="157"/>
      <c r="DB14" s="157"/>
      <c r="DC14" s="157"/>
      <c r="DD14" s="157"/>
      <c r="DE14" s="157"/>
      <c r="DF14" s="157"/>
      <c r="DG14" s="157"/>
      <c r="DH14" s="157"/>
      <c r="DI14" s="157"/>
      <c r="DJ14" s="157"/>
      <c r="DK14" s="157"/>
      <c r="DL14" s="157"/>
      <c r="DM14" s="157"/>
      <c r="DN14" s="157"/>
      <c r="DO14" s="157"/>
      <c r="DP14" s="157"/>
      <c r="DQ14" s="157"/>
      <c r="DR14" s="157"/>
      <c r="DS14" s="157"/>
      <c r="DT14" s="157"/>
      <c r="DU14" s="157"/>
      <c r="DV14" s="157"/>
      <c r="DW14" s="157"/>
      <c r="DX14" s="157"/>
      <c r="DY14" s="157"/>
      <c r="DZ14" s="157"/>
      <c r="EA14" s="157"/>
      <c r="EB14" s="157"/>
      <c r="EC14" s="157"/>
      <c r="ED14" s="157"/>
      <c r="EE14" s="157"/>
      <c r="EF14" s="157"/>
      <c r="EG14" s="157"/>
      <c r="EH14" s="157"/>
      <c r="EI14" s="157"/>
      <c r="EJ14" s="157"/>
      <c r="EK14" s="157"/>
      <c r="EL14" s="157"/>
      <c r="EM14" s="157"/>
      <c r="EN14" s="157"/>
      <c r="EO14" s="157"/>
      <c r="EP14" s="157"/>
      <c r="EQ14" s="157"/>
      <c r="ER14" s="157"/>
      <c r="ES14" s="157"/>
      <c r="ET14" s="157"/>
      <c r="EU14" s="157"/>
      <c r="EV14" s="157"/>
      <c r="EW14" s="157"/>
      <c r="EX14" s="157"/>
      <c r="EY14" s="157"/>
      <c r="EZ14" s="157"/>
      <c r="FA14" s="157"/>
      <c r="FB14" s="157"/>
      <c r="FC14" s="157"/>
      <c r="FD14" s="157"/>
      <c r="FE14" s="157"/>
      <c r="FF14" s="157"/>
      <c r="FG14" s="157"/>
      <c r="FH14" s="157"/>
      <c r="FI14" s="157"/>
      <c r="FJ14" s="157"/>
      <c r="FK14" s="157"/>
      <c r="FL14" s="157"/>
      <c r="FM14" s="157"/>
      <c r="FN14" s="157"/>
      <c r="FO14" s="157"/>
      <c r="FP14" s="157"/>
      <c r="FQ14" s="157"/>
      <c r="FR14" s="157"/>
      <c r="FS14" s="157"/>
      <c r="FT14" s="157"/>
      <c r="FU14" s="157"/>
      <c r="FV14" s="157"/>
      <c r="FW14" s="157"/>
      <c r="FX14" s="157"/>
      <c r="FY14" s="157"/>
      <c r="FZ14" s="157"/>
      <c r="GA14" s="157"/>
      <c r="GB14" s="157"/>
      <c r="GC14" s="157"/>
      <c r="GD14" s="157"/>
      <c r="GE14" s="157"/>
      <c r="GF14" s="157"/>
      <c r="GG14" s="157"/>
      <c r="GH14" s="157"/>
      <c r="GI14" s="157"/>
      <c r="GJ14" s="157"/>
      <c r="GK14" s="157"/>
      <c r="GL14" s="157"/>
      <c r="GM14" s="157"/>
      <c r="GN14" s="157"/>
      <c r="GO14" s="157"/>
      <c r="GP14" s="157"/>
      <c r="GQ14" s="157"/>
      <c r="GR14" s="157"/>
      <c r="GS14" s="157"/>
      <c r="GT14" s="157"/>
      <c r="GU14" s="157"/>
      <c r="GV14" s="157"/>
      <c r="GW14" s="157"/>
      <c r="GX14" s="157"/>
      <c r="GY14" s="157"/>
      <c r="GZ14" s="157"/>
      <c r="HA14" s="157"/>
      <c r="HB14" s="157"/>
      <c r="HC14" s="157"/>
      <c r="HD14" s="157"/>
      <c r="HE14" s="157"/>
      <c r="HF14" s="157"/>
      <c r="HG14" s="157"/>
      <c r="HH14" s="157"/>
      <c r="HI14" s="157"/>
      <c r="HJ14" s="157"/>
      <c r="HK14" s="157"/>
      <c r="HL14" s="157"/>
      <c r="HM14" s="157"/>
      <c r="HN14" s="157"/>
      <c r="HO14" s="157"/>
      <c r="HP14" s="157"/>
      <c r="HQ14" s="157"/>
      <c r="HR14" s="157"/>
      <c r="HS14" s="157"/>
      <c r="HT14" s="157"/>
      <c r="HU14" s="157"/>
      <c r="HV14" s="157"/>
      <c r="HW14" s="157"/>
      <c r="HX14" s="157"/>
      <c r="HY14" s="157"/>
      <c r="HZ14" s="157"/>
      <c r="IA14" s="157"/>
      <c r="IB14" s="157"/>
      <c r="IC14" s="157"/>
      <c r="ID14" s="157"/>
      <c r="IE14" s="157"/>
      <c r="IF14" s="157"/>
      <c r="IG14" s="157"/>
      <c r="IH14" s="157"/>
      <c r="II14" s="157"/>
      <c r="IJ14" s="157"/>
      <c r="IK14" s="157"/>
      <c r="IL14" s="157"/>
      <c r="IM14" s="157"/>
      <c r="IN14" s="157"/>
      <c r="IO14" s="157"/>
      <c r="IP14" s="157"/>
      <c r="IQ14" s="157"/>
      <c r="IR14" s="157"/>
      <c r="IS14" s="157"/>
      <c r="IT14" s="157"/>
    </row>
    <row r="15" s="156" customFormat="1" ht="25" customHeight="1" spans="1:254">
      <c r="A15" s="162" t="s">
        <v>14</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157"/>
      <c r="DC15" s="157"/>
      <c r="DD15" s="157"/>
      <c r="DE15" s="157"/>
      <c r="DF15" s="157"/>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157"/>
      <c r="EP15" s="157"/>
      <c r="EQ15" s="157"/>
      <c r="ER15" s="157"/>
      <c r="ES15" s="157"/>
      <c r="ET15" s="157"/>
      <c r="EU15" s="157"/>
      <c r="EV15" s="157"/>
      <c r="EW15" s="157"/>
      <c r="EX15" s="157"/>
      <c r="EY15" s="157"/>
      <c r="EZ15" s="157"/>
      <c r="FA15" s="157"/>
      <c r="FB15" s="157"/>
      <c r="FC15" s="157"/>
      <c r="FD15" s="157"/>
      <c r="FE15" s="157"/>
      <c r="FF15" s="157"/>
      <c r="FG15" s="157"/>
      <c r="FH15" s="157"/>
      <c r="FI15" s="157"/>
      <c r="FJ15" s="157"/>
      <c r="FK15" s="157"/>
      <c r="FL15" s="157"/>
      <c r="FM15" s="157"/>
      <c r="FN15" s="157"/>
      <c r="FO15" s="157"/>
      <c r="FP15" s="157"/>
      <c r="FQ15" s="157"/>
      <c r="FR15" s="157"/>
      <c r="FS15" s="157"/>
      <c r="FT15" s="157"/>
      <c r="FU15" s="157"/>
      <c r="FV15" s="157"/>
      <c r="FW15" s="157"/>
      <c r="FX15" s="157"/>
      <c r="FY15" s="157"/>
      <c r="FZ15" s="157"/>
      <c r="GA15" s="157"/>
      <c r="GB15" s="157"/>
      <c r="GC15" s="157"/>
      <c r="GD15" s="157"/>
      <c r="GE15" s="157"/>
      <c r="GF15" s="157"/>
      <c r="GG15" s="157"/>
      <c r="GH15" s="157"/>
      <c r="GI15" s="157"/>
      <c r="GJ15" s="157"/>
      <c r="GK15" s="157"/>
      <c r="GL15" s="157"/>
      <c r="GM15" s="157"/>
      <c r="GN15" s="157"/>
      <c r="GO15" s="157"/>
      <c r="GP15" s="157"/>
      <c r="GQ15" s="157"/>
      <c r="GR15" s="157"/>
      <c r="GS15" s="157"/>
      <c r="GT15" s="157"/>
      <c r="GU15" s="157"/>
      <c r="GV15" s="157"/>
      <c r="GW15" s="157"/>
      <c r="GX15" s="157"/>
      <c r="GY15" s="157"/>
      <c r="GZ15" s="157"/>
      <c r="HA15" s="157"/>
      <c r="HB15" s="157"/>
      <c r="HC15" s="157"/>
      <c r="HD15" s="157"/>
      <c r="HE15" s="157"/>
      <c r="HF15" s="157"/>
      <c r="HG15" s="157"/>
      <c r="HH15" s="157"/>
      <c r="HI15" s="157"/>
      <c r="HJ15" s="157"/>
      <c r="HK15" s="157"/>
      <c r="HL15" s="157"/>
      <c r="HM15" s="157"/>
      <c r="HN15" s="157"/>
      <c r="HO15" s="157"/>
      <c r="HP15" s="157"/>
      <c r="HQ15" s="157"/>
      <c r="HR15" s="157"/>
      <c r="HS15" s="157"/>
      <c r="HT15" s="157"/>
      <c r="HU15" s="157"/>
      <c r="HV15" s="157"/>
      <c r="HW15" s="157"/>
      <c r="HX15" s="157"/>
      <c r="HY15" s="157"/>
      <c r="HZ15" s="157"/>
      <c r="IA15" s="157"/>
      <c r="IB15" s="157"/>
      <c r="IC15" s="157"/>
      <c r="ID15" s="157"/>
      <c r="IE15" s="157"/>
      <c r="IF15" s="157"/>
      <c r="IG15" s="157"/>
      <c r="IH15" s="157"/>
      <c r="II15" s="157"/>
      <c r="IJ15" s="157"/>
      <c r="IK15" s="157"/>
      <c r="IL15" s="157"/>
      <c r="IM15" s="157"/>
      <c r="IN15" s="157"/>
      <c r="IO15" s="157"/>
      <c r="IP15" s="157"/>
      <c r="IQ15" s="157"/>
      <c r="IR15" s="157"/>
      <c r="IS15" s="157"/>
      <c r="IT15" s="157"/>
    </row>
    <row r="16" s="156" customFormat="1" ht="70" customHeight="1" spans="1:254">
      <c r="A16" s="164" t="s">
        <v>15</v>
      </c>
      <c r="B16" s="157"/>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57"/>
      <c r="BV16" s="157"/>
      <c r="BW16" s="157"/>
      <c r="BX16" s="157"/>
      <c r="BY16" s="157"/>
      <c r="BZ16" s="157"/>
      <c r="CA16" s="157"/>
      <c r="CB16" s="157"/>
      <c r="CC16" s="157"/>
      <c r="CD16" s="157"/>
      <c r="CE16" s="157"/>
      <c r="CF16" s="157"/>
      <c r="CG16" s="157"/>
      <c r="CH16" s="157"/>
      <c r="CI16" s="157"/>
      <c r="CJ16" s="157"/>
      <c r="CK16" s="157"/>
      <c r="CL16" s="157"/>
      <c r="CM16" s="157"/>
      <c r="CN16" s="157"/>
      <c r="CO16" s="157"/>
      <c r="CP16" s="157"/>
      <c r="CQ16" s="157"/>
      <c r="CR16" s="157"/>
      <c r="CS16" s="157"/>
      <c r="CT16" s="157"/>
      <c r="CU16" s="157"/>
      <c r="CV16" s="157"/>
      <c r="CW16" s="157"/>
      <c r="CX16" s="157"/>
      <c r="CY16" s="157"/>
      <c r="CZ16" s="157"/>
      <c r="DA16" s="157"/>
      <c r="DB16" s="157"/>
      <c r="DC16" s="157"/>
      <c r="DD16" s="157"/>
      <c r="DE16" s="157"/>
      <c r="DF16" s="157"/>
      <c r="DG16" s="157"/>
      <c r="DH16" s="157"/>
      <c r="DI16" s="157"/>
      <c r="DJ16" s="157"/>
      <c r="DK16" s="157"/>
      <c r="DL16" s="157"/>
      <c r="DM16" s="157"/>
      <c r="DN16" s="157"/>
      <c r="DO16" s="157"/>
      <c r="DP16" s="157"/>
      <c r="DQ16" s="157"/>
      <c r="DR16" s="157"/>
      <c r="DS16" s="157"/>
      <c r="DT16" s="157"/>
      <c r="DU16" s="157"/>
      <c r="DV16" s="157"/>
      <c r="DW16" s="157"/>
      <c r="DX16" s="157"/>
      <c r="DY16" s="157"/>
      <c r="DZ16" s="157"/>
      <c r="EA16" s="157"/>
      <c r="EB16" s="157"/>
      <c r="EC16" s="157"/>
      <c r="ED16" s="157"/>
      <c r="EE16" s="157"/>
      <c r="EF16" s="157"/>
      <c r="EG16" s="157"/>
      <c r="EH16" s="157"/>
      <c r="EI16" s="157"/>
      <c r="EJ16" s="157"/>
      <c r="EK16" s="157"/>
      <c r="EL16" s="157"/>
      <c r="EM16" s="157"/>
      <c r="EN16" s="157"/>
      <c r="EO16" s="157"/>
      <c r="EP16" s="157"/>
      <c r="EQ16" s="157"/>
      <c r="ER16" s="157"/>
      <c r="ES16" s="157"/>
      <c r="ET16" s="157"/>
      <c r="EU16" s="157"/>
      <c r="EV16" s="157"/>
      <c r="EW16" s="157"/>
      <c r="EX16" s="157"/>
      <c r="EY16" s="157"/>
      <c r="EZ16" s="157"/>
      <c r="FA16" s="157"/>
      <c r="FB16" s="157"/>
      <c r="FC16" s="157"/>
      <c r="FD16" s="157"/>
      <c r="FE16" s="157"/>
      <c r="FF16" s="157"/>
      <c r="FG16" s="157"/>
      <c r="FH16" s="157"/>
      <c r="FI16" s="157"/>
      <c r="FJ16" s="157"/>
      <c r="FK16" s="157"/>
      <c r="FL16" s="157"/>
      <c r="FM16" s="157"/>
      <c r="FN16" s="157"/>
      <c r="FO16" s="157"/>
      <c r="FP16" s="157"/>
      <c r="FQ16" s="157"/>
      <c r="FR16" s="157"/>
      <c r="FS16" s="157"/>
      <c r="FT16" s="157"/>
      <c r="FU16" s="157"/>
      <c r="FV16" s="157"/>
      <c r="FW16" s="157"/>
      <c r="FX16" s="157"/>
      <c r="FY16" s="157"/>
      <c r="FZ16" s="157"/>
      <c r="GA16" s="157"/>
      <c r="GB16" s="157"/>
      <c r="GC16" s="157"/>
      <c r="GD16" s="157"/>
      <c r="GE16" s="157"/>
      <c r="GF16" s="157"/>
      <c r="GG16" s="157"/>
      <c r="GH16" s="157"/>
      <c r="GI16" s="157"/>
      <c r="GJ16" s="157"/>
      <c r="GK16" s="157"/>
      <c r="GL16" s="157"/>
      <c r="GM16" s="157"/>
      <c r="GN16" s="157"/>
      <c r="GO16" s="157"/>
      <c r="GP16" s="157"/>
      <c r="GQ16" s="157"/>
      <c r="GR16" s="157"/>
      <c r="GS16" s="157"/>
      <c r="GT16" s="157"/>
      <c r="GU16" s="157"/>
      <c r="GV16" s="157"/>
      <c r="GW16" s="157"/>
      <c r="GX16" s="157"/>
      <c r="GY16" s="157"/>
      <c r="GZ16" s="157"/>
      <c r="HA16" s="157"/>
      <c r="HB16" s="157"/>
      <c r="HC16" s="157"/>
      <c r="HD16" s="157"/>
      <c r="HE16" s="157"/>
      <c r="HF16" s="157"/>
      <c r="HG16" s="157"/>
      <c r="HH16" s="157"/>
      <c r="HI16" s="157"/>
      <c r="HJ16" s="157"/>
      <c r="HK16" s="157"/>
      <c r="HL16" s="157"/>
      <c r="HM16" s="157"/>
      <c r="HN16" s="157"/>
      <c r="HO16" s="157"/>
      <c r="HP16" s="157"/>
      <c r="HQ16" s="157"/>
      <c r="HR16" s="157"/>
      <c r="HS16" s="157"/>
      <c r="HT16" s="157"/>
      <c r="HU16" s="157"/>
      <c r="HV16" s="157"/>
      <c r="HW16" s="157"/>
      <c r="HX16" s="157"/>
      <c r="HY16" s="157"/>
      <c r="HZ16" s="157"/>
      <c r="IA16" s="157"/>
      <c r="IB16" s="157"/>
      <c r="IC16" s="157"/>
      <c r="ID16" s="157"/>
      <c r="IE16" s="157"/>
      <c r="IF16" s="157"/>
      <c r="IG16" s="157"/>
      <c r="IH16" s="157"/>
      <c r="II16" s="157"/>
      <c r="IJ16" s="157"/>
      <c r="IK16" s="157"/>
      <c r="IL16" s="157"/>
      <c r="IM16" s="157"/>
      <c r="IN16" s="157"/>
      <c r="IO16" s="157"/>
      <c r="IP16" s="157"/>
      <c r="IQ16" s="157"/>
      <c r="IR16" s="157"/>
      <c r="IS16" s="157"/>
      <c r="IT16" s="157"/>
    </row>
    <row r="17" s="156" customFormat="1" ht="25" customHeight="1" spans="1:254">
      <c r="A17" s="166" t="s">
        <v>16</v>
      </c>
      <c r="B17" s="157"/>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c r="BQ17" s="157"/>
      <c r="BR17" s="157"/>
      <c r="BS17" s="157"/>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7"/>
      <c r="CW17" s="157"/>
      <c r="CX17" s="157"/>
      <c r="CY17" s="157"/>
      <c r="CZ17" s="157"/>
      <c r="DA17" s="157"/>
      <c r="DB17" s="157"/>
      <c r="DC17" s="157"/>
      <c r="DD17" s="157"/>
      <c r="DE17" s="157"/>
      <c r="DF17" s="157"/>
      <c r="DG17" s="157"/>
      <c r="DH17" s="157"/>
      <c r="DI17" s="157"/>
      <c r="DJ17" s="157"/>
      <c r="DK17" s="157"/>
      <c r="DL17" s="157"/>
      <c r="DM17" s="157"/>
      <c r="DN17" s="157"/>
      <c r="DO17" s="157"/>
      <c r="DP17" s="157"/>
      <c r="DQ17" s="157"/>
      <c r="DR17" s="157"/>
      <c r="DS17" s="157"/>
      <c r="DT17" s="157"/>
      <c r="DU17" s="157"/>
      <c r="DV17" s="157"/>
      <c r="DW17" s="157"/>
      <c r="DX17" s="157"/>
      <c r="DY17" s="157"/>
      <c r="DZ17" s="157"/>
      <c r="EA17" s="157"/>
      <c r="EB17" s="157"/>
      <c r="EC17" s="157"/>
      <c r="ED17" s="157"/>
      <c r="EE17" s="157"/>
      <c r="EF17" s="157"/>
      <c r="EG17" s="157"/>
      <c r="EH17" s="157"/>
      <c r="EI17" s="157"/>
      <c r="EJ17" s="157"/>
      <c r="EK17" s="157"/>
      <c r="EL17" s="157"/>
      <c r="EM17" s="157"/>
      <c r="EN17" s="157"/>
      <c r="EO17" s="157"/>
      <c r="EP17" s="157"/>
      <c r="EQ17" s="157"/>
      <c r="ER17" s="157"/>
      <c r="ES17" s="157"/>
      <c r="ET17" s="157"/>
      <c r="EU17" s="157"/>
      <c r="EV17" s="157"/>
      <c r="EW17" s="157"/>
      <c r="EX17" s="157"/>
      <c r="EY17" s="157"/>
      <c r="EZ17" s="157"/>
      <c r="FA17" s="157"/>
      <c r="FB17" s="157"/>
      <c r="FC17" s="157"/>
      <c r="FD17" s="157"/>
      <c r="FE17" s="157"/>
      <c r="FF17" s="157"/>
      <c r="FG17" s="157"/>
      <c r="FH17" s="157"/>
      <c r="FI17" s="157"/>
      <c r="FJ17" s="157"/>
      <c r="FK17" s="157"/>
      <c r="FL17" s="157"/>
      <c r="FM17" s="157"/>
      <c r="FN17" s="157"/>
      <c r="FO17" s="157"/>
      <c r="FP17" s="157"/>
      <c r="FQ17" s="157"/>
      <c r="FR17" s="157"/>
      <c r="FS17" s="157"/>
      <c r="FT17" s="157"/>
      <c r="FU17" s="157"/>
      <c r="FV17" s="157"/>
      <c r="FW17" s="157"/>
      <c r="FX17" s="157"/>
      <c r="FY17" s="157"/>
      <c r="FZ17" s="157"/>
      <c r="GA17" s="157"/>
      <c r="GB17" s="157"/>
      <c r="GC17" s="157"/>
      <c r="GD17" s="157"/>
      <c r="GE17" s="157"/>
      <c r="GF17" s="157"/>
      <c r="GG17" s="157"/>
      <c r="GH17" s="157"/>
      <c r="GI17" s="157"/>
      <c r="GJ17" s="157"/>
      <c r="GK17" s="157"/>
      <c r="GL17" s="157"/>
      <c r="GM17" s="157"/>
      <c r="GN17" s="157"/>
      <c r="GO17" s="157"/>
      <c r="GP17" s="157"/>
      <c r="GQ17" s="157"/>
      <c r="GR17" s="157"/>
      <c r="GS17" s="157"/>
      <c r="GT17" s="157"/>
      <c r="GU17" s="157"/>
      <c r="GV17" s="157"/>
      <c r="GW17" s="157"/>
      <c r="GX17" s="157"/>
      <c r="GY17" s="157"/>
      <c r="GZ17" s="157"/>
      <c r="HA17" s="157"/>
      <c r="HB17" s="157"/>
      <c r="HC17" s="157"/>
      <c r="HD17" s="157"/>
      <c r="HE17" s="157"/>
      <c r="HF17" s="157"/>
      <c r="HG17" s="157"/>
      <c r="HH17" s="157"/>
      <c r="HI17" s="157"/>
      <c r="HJ17" s="157"/>
      <c r="HK17" s="157"/>
      <c r="HL17" s="157"/>
      <c r="HM17" s="157"/>
      <c r="HN17" s="157"/>
      <c r="HO17" s="157"/>
      <c r="HP17" s="157"/>
      <c r="HQ17" s="157"/>
      <c r="HR17" s="157"/>
      <c r="HS17" s="157"/>
      <c r="HT17" s="157"/>
      <c r="HU17" s="157"/>
      <c r="HV17" s="157"/>
      <c r="HW17" s="157"/>
      <c r="HX17" s="157"/>
      <c r="HY17" s="157"/>
      <c r="HZ17" s="157"/>
      <c r="IA17" s="157"/>
      <c r="IB17" s="157"/>
      <c r="IC17" s="157"/>
      <c r="ID17" s="157"/>
      <c r="IE17" s="157"/>
      <c r="IF17" s="157"/>
      <c r="IG17" s="157"/>
      <c r="IH17" s="157"/>
      <c r="II17" s="157"/>
      <c r="IJ17" s="157"/>
      <c r="IK17" s="157"/>
      <c r="IL17" s="157"/>
      <c r="IM17" s="157"/>
      <c r="IN17" s="157"/>
      <c r="IO17" s="157"/>
      <c r="IP17" s="157"/>
      <c r="IQ17" s="157"/>
      <c r="IR17" s="157"/>
      <c r="IS17" s="157"/>
      <c r="IT17" s="157"/>
    </row>
    <row r="18" s="156" customFormat="1" ht="25" customHeight="1" spans="1:254">
      <c r="A18" s="162" t="s">
        <v>17</v>
      </c>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c r="BW18" s="157"/>
      <c r="BX18" s="157"/>
      <c r="BY18" s="157"/>
      <c r="BZ18" s="157"/>
      <c r="CA18" s="157"/>
      <c r="CB18" s="157"/>
      <c r="CC18" s="157"/>
      <c r="CD18" s="157"/>
      <c r="CE18" s="157"/>
      <c r="CF18" s="157"/>
      <c r="CG18" s="157"/>
      <c r="CH18" s="157"/>
      <c r="CI18" s="157"/>
      <c r="CJ18" s="157"/>
      <c r="CK18" s="157"/>
      <c r="CL18" s="157"/>
      <c r="CM18" s="157"/>
      <c r="CN18" s="157"/>
      <c r="CO18" s="157"/>
      <c r="CP18" s="157"/>
      <c r="CQ18" s="157"/>
      <c r="CR18" s="157"/>
      <c r="CS18" s="157"/>
      <c r="CT18" s="157"/>
      <c r="CU18" s="157"/>
      <c r="CV18" s="157"/>
      <c r="CW18" s="157"/>
      <c r="CX18" s="157"/>
      <c r="CY18" s="157"/>
      <c r="CZ18" s="157"/>
      <c r="DA18" s="157"/>
      <c r="DB18" s="157"/>
      <c r="DC18" s="157"/>
      <c r="DD18" s="157"/>
      <c r="DE18" s="157"/>
      <c r="DF18" s="157"/>
      <c r="DG18" s="157"/>
      <c r="DH18" s="157"/>
      <c r="DI18" s="157"/>
      <c r="DJ18" s="157"/>
      <c r="DK18" s="157"/>
      <c r="DL18" s="157"/>
      <c r="DM18" s="157"/>
      <c r="DN18" s="157"/>
      <c r="DO18" s="157"/>
      <c r="DP18" s="157"/>
      <c r="DQ18" s="157"/>
      <c r="DR18" s="157"/>
      <c r="DS18" s="157"/>
      <c r="DT18" s="157"/>
      <c r="DU18" s="157"/>
      <c r="DV18" s="157"/>
      <c r="DW18" s="157"/>
      <c r="DX18" s="157"/>
      <c r="DY18" s="157"/>
      <c r="DZ18" s="157"/>
      <c r="EA18" s="157"/>
      <c r="EB18" s="157"/>
      <c r="EC18" s="157"/>
      <c r="ED18" s="157"/>
      <c r="EE18" s="157"/>
      <c r="EF18" s="157"/>
      <c r="EG18" s="157"/>
      <c r="EH18" s="157"/>
      <c r="EI18" s="157"/>
      <c r="EJ18" s="157"/>
      <c r="EK18" s="157"/>
      <c r="EL18" s="157"/>
      <c r="EM18" s="157"/>
      <c r="EN18" s="157"/>
      <c r="EO18" s="157"/>
      <c r="EP18" s="157"/>
      <c r="EQ18" s="157"/>
      <c r="ER18" s="157"/>
      <c r="ES18" s="157"/>
      <c r="ET18" s="157"/>
      <c r="EU18" s="157"/>
      <c r="EV18" s="157"/>
      <c r="EW18" s="157"/>
      <c r="EX18" s="157"/>
      <c r="EY18" s="157"/>
      <c r="EZ18" s="157"/>
      <c r="FA18" s="157"/>
      <c r="FB18" s="157"/>
      <c r="FC18" s="157"/>
      <c r="FD18" s="157"/>
      <c r="FE18" s="157"/>
      <c r="FF18" s="157"/>
      <c r="FG18" s="157"/>
      <c r="FH18" s="157"/>
      <c r="FI18" s="157"/>
      <c r="FJ18" s="157"/>
      <c r="FK18" s="157"/>
      <c r="FL18" s="157"/>
      <c r="FM18" s="157"/>
      <c r="FN18" s="157"/>
      <c r="FO18" s="157"/>
      <c r="FP18" s="157"/>
      <c r="FQ18" s="157"/>
      <c r="FR18" s="157"/>
      <c r="FS18" s="157"/>
      <c r="FT18" s="157"/>
      <c r="FU18" s="157"/>
      <c r="FV18" s="157"/>
      <c r="FW18" s="157"/>
      <c r="FX18" s="157"/>
      <c r="FY18" s="157"/>
      <c r="FZ18" s="157"/>
      <c r="GA18" s="157"/>
      <c r="GB18" s="157"/>
      <c r="GC18" s="157"/>
      <c r="GD18" s="157"/>
      <c r="GE18" s="157"/>
      <c r="GF18" s="157"/>
      <c r="GG18" s="157"/>
      <c r="GH18" s="157"/>
      <c r="GI18" s="157"/>
      <c r="GJ18" s="157"/>
      <c r="GK18" s="157"/>
      <c r="GL18" s="157"/>
      <c r="GM18" s="157"/>
      <c r="GN18" s="157"/>
      <c r="GO18" s="157"/>
      <c r="GP18" s="157"/>
      <c r="GQ18" s="157"/>
      <c r="GR18" s="157"/>
      <c r="GS18" s="157"/>
      <c r="GT18" s="157"/>
      <c r="GU18" s="157"/>
      <c r="GV18" s="157"/>
      <c r="GW18" s="157"/>
      <c r="GX18" s="157"/>
      <c r="GY18" s="157"/>
      <c r="GZ18" s="157"/>
      <c r="HA18" s="157"/>
      <c r="HB18" s="157"/>
      <c r="HC18" s="157"/>
      <c r="HD18" s="157"/>
      <c r="HE18" s="157"/>
      <c r="HF18" s="157"/>
      <c r="HG18" s="157"/>
      <c r="HH18" s="157"/>
      <c r="HI18" s="157"/>
      <c r="HJ18" s="157"/>
      <c r="HK18" s="157"/>
      <c r="HL18" s="157"/>
      <c r="HM18" s="157"/>
      <c r="HN18" s="157"/>
      <c r="HO18" s="157"/>
      <c r="HP18" s="157"/>
      <c r="HQ18" s="157"/>
      <c r="HR18" s="157"/>
      <c r="HS18" s="157"/>
      <c r="HT18" s="157"/>
      <c r="HU18" s="157"/>
      <c r="HV18" s="157"/>
      <c r="HW18" s="157"/>
      <c r="HX18" s="157"/>
      <c r="HY18" s="157"/>
      <c r="HZ18" s="157"/>
      <c r="IA18" s="157"/>
      <c r="IB18" s="157"/>
      <c r="IC18" s="157"/>
      <c r="ID18" s="157"/>
      <c r="IE18" s="157"/>
      <c r="IF18" s="157"/>
      <c r="IG18" s="157"/>
      <c r="IH18" s="157"/>
      <c r="II18" s="157"/>
      <c r="IJ18" s="157"/>
      <c r="IK18" s="157"/>
      <c r="IL18" s="157"/>
      <c r="IM18" s="157"/>
      <c r="IN18" s="157"/>
      <c r="IO18" s="157"/>
      <c r="IP18" s="157"/>
      <c r="IQ18" s="157"/>
      <c r="IR18" s="157"/>
      <c r="IS18" s="157"/>
      <c r="IT18" s="157"/>
    </row>
    <row r="19" s="156" customFormat="1" ht="25" customHeight="1" spans="1:254">
      <c r="A19" s="162" t="s">
        <v>18</v>
      </c>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7"/>
      <c r="BU19" s="157"/>
      <c r="BV19" s="157"/>
      <c r="BW19" s="157"/>
      <c r="BX19" s="157"/>
      <c r="BY19" s="157"/>
      <c r="BZ19" s="157"/>
      <c r="CA19" s="157"/>
      <c r="CB19" s="157"/>
      <c r="CC19" s="157"/>
      <c r="CD19" s="157"/>
      <c r="CE19" s="157"/>
      <c r="CF19" s="157"/>
      <c r="CG19" s="157"/>
      <c r="CH19" s="157"/>
      <c r="CI19" s="157"/>
      <c r="CJ19" s="157"/>
      <c r="CK19" s="157"/>
      <c r="CL19" s="157"/>
      <c r="CM19" s="157"/>
      <c r="CN19" s="157"/>
      <c r="CO19" s="157"/>
      <c r="CP19" s="157"/>
      <c r="CQ19" s="157"/>
      <c r="CR19" s="157"/>
      <c r="CS19" s="157"/>
      <c r="CT19" s="157"/>
      <c r="CU19" s="157"/>
      <c r="CV19" s="157"/>
      <c r="CW19" s="157"/>
      <c r="CX19" s="157"/>
      <c r="CY19" s="157"/>
      <c r="CZ19" s="157"/>
      <c r="DA19" s="157"/>
      <c r="DB19" s="157"/>
      <c r="DC19" s="157"/>
      <c r="DD19" s="157"/>
      <c r="DE19" s="157"/>
      <c r="DF19" s="157"/>
      <c r="DG19" s="157"/>
      <c r="DH19" s="157"/>
      <c r="DI19" s="157"/>
      <c r="DJ19" s="157"/>
      <c r="DK19" s="157"/>
      <c r="DL19" s="157"/>
      <c r="DM19" s="157"/>
      <c r="DN19" s="157"/>
      <c r="DO19" s="157"/>
      <c r="DP19" s="157"/>
      <c r="DQ19" s="157"/>
      <c r="DR19" s="157"/>
      <c r="DS19" s="157"/>
      <c r="DT19" s="157"/>
      <c r="DU19" s="157"/>
      <c r="DV19" s="157"/>
      <c r="DW19" s="157"/>
      <c r="DX19" s="157"/>
      <c r="DY19" s="157"/>
      <c r="DZ19" s="157"/>
      <c r="EA19" s="157"/>
      <c r="EB19" s="157"/>
      <c r="EC19" s="157"/>
      <c r="ED19" s="157"/>
      <c r="EE19" s="157"/>
      <c r="EF19" s="157"/>
      <c r="EG19" s="157"/>
      <c r="EH19" s="157"/>
      <c r="EI19" s="157"/>
      <c r="EJ19" s="157"/>
      <c r="EK19" s="157"/>
      <c r="EL19" s="157"/>
      <c r="EM19" s="157"/>
      <c r="EN19" s="157"/>
      <c r="EO19" s="157"/>
      <c r="EP19" s="157"/>
      <c r="EQ19" s="157"/>
      <c r="ER19" s="157"/>
      <c r="ES19" s="157"/>
      <c r="ET19" s="157"/>
      <c r="EU19" s="157"/>
      <c r="EV19" s="157"/>
      <c r="EW19" s="157"/>
      <c r="EX19" s="157"/>
      <c r="EY19" s="157"/>
      <c r="EZ19" s="157"/>
      <c r="FA19" s="157"/>
      <c r="FB19" s="157"/>
      <c r="FC19" s="157"/>
      <c r="FD19" s="157"/>
      <c r="FE19" s="157"/>
      <c r="FF19" s="157"/>
      <c r="FG19" s="157"/>
      <c r="FH19" s="157"/>
      <c r="FI19" s="157"/>
      <c r="FJ19" s="157"/>
      <c r="FK19" s="157"/>
      <c r="FL19" s="157"/>
      <c r="FM19" s="157"/>
      <c r="FN19" s="157"/>
      <c r="FO19" s="157"/>
      <c r="FP19" s="157"/>
      <c r="FQ19" s="157"/>
      <c r="FR19" s="157"/>
      <c r="FS19" s="157"/>
      <c r="FT19" s="157"/>
      <c r="FU19" s="157"/>
      <c r="FV19" s="157"/>
      <c r="FW19" s="157"/>
      <c r="FX19" s="157"/>
      <c r="FY19" s="157"/>
      <c r="FZ19" s="157"/>
      <c r="GA19" s="157"/>
      <c r="GB19" s="157"/>
      <c r="GC19" s="157"/>
      <c r="GD19" s="157"/>
      <c r="GE19" s="157"/>
      <c r="GF19" s="157"/>
      <c r="GG19" s="157"/>
      <c r="GH19" s="157"/>
      <c r="GI19" s="157"/>
      <c r="GJ19" s="157"/>
      <c r="GK19" s="157"/>
      <c r="GL19" s="157"/>
      <c r="GM19" s="157"/>
      <c r="GN19" s="157"/>
      <c r="GO19" s="157"/>
      <c r="GP19" s="157"/>
      <c r="GQ19" s="157"/>
      <c r="GR19" s="157"/>
      <c r="GS19" s="157"/>
      <c r="GT19" s="157"/>
      <c r="GU19" s="157"/>
      <c r="GV19" s="157"/>
      <c r="GW19" s="157"/>
      <c r="GX19" s="157"/>
      <c r="GY19" s="157"/>
      <c r="GZ19" s="157"/>
      <c r="HA19" s="157"/>
      <c r="HB19" s="157"/>
      <c r="HC19" s="157"/>
      <c r="HD19" s="157"/>
      <c r="HE19" s="157"/>
      <c r="HF19" s="157"/>
      <c r="HG19" s="157"/>
      <c r="HH19" s="157"/>
      <c r="HI19" s="157"/>
      <c r="HJ19" s="157"/>
      <c r="HK19" s="157"/>
      <c r="HL19" s="157"/>
      <c r="HM19" s="157"/>
      <c r="HN19" s="157"/>
      <c r="HO19" s="157"/>
      <c r="HP19" s="157"/>
      <c r="HQ19" s="157"/>
      <c r="HR19" s="157"/>
      <c r="HS19" s="157"/>
      <c r="HT19" s="157"/>
      <c r="HU19" s="157"/>
      <c r="HV19" s="157"/>
      <c r="HW19" s="157"/>
      <c r="HX19" s="157"/>
      <c r="HY19" s="157"/>
      <c r="HZ19" s="157"/>
      <c r="IA19" s="157"/>
      <c r="IB19" s="157"/>
      <c r="IC19" s="157"/>
      <c r="ID19" s="157"/>
      <c r="IE19" s="157"/>
      <c r="IF19" s="157"/>
      <c r="IG19" s="157"/>
      <c r="IH19" s="157"/>
      <c r="II19" s="157"/>
      <c r="IJ19" s="157"/>
      <c r="IK19" s="157"/>
      <c r="IL19" s="157"/>
      <c r="IM19" s="157"/>
      <c r="IN19" s="157"/>
      <c r="IO19" s="157"/>
      <c r="IP19" s="157"/>
      <c r="IQ19" s="157"/>
      <c r="IR19" s="157"/>
      <c r="IS19" s="157"/>
      <c r="IT19" s="157"/>
    </row>
    <row r="20" s="156" customFormat="1" ht="25" customHeight="1" spans="1:254">
      <c r="A20" s="162" t="s">
        <v>19</v>
      </c>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c r="BW20" s="157"/>
      <c r="BX20" s="157"/>
      <c r="BY20" s="157"/>
      <c r="BZ20" s="157"/>
      <c r="CA20" s="157"/>
      <c r="CB20" s="157"/>
      <c r="CC20" s="157"/>
      <c r="CD20" s="157"/>
      <c r="CE20" s="157"/>
      <c r="CF20" s="157"/>
      <c r="CG20" s="157"/>
      <c r="CH20" s="157"/>
      <c r="CI20" s="157"/>
      <c r="CJ20" s="157"/>
      <c r="CK20" s="157"/>
      <c r="CL20" s="157"/>
      <c r="CM20" s="157"/>
      <c r="CN20" s="157"/>
      <c r="CO20" s="157"/>
      <c r="CP20" s="157"/>
      <c r="CQ20" s="157"/>
      <c r="CR20" s="157"/>
      <c r="CS20" s="157"/>
      <c r="CT20" s="157"/>
      <c r="CU20" s="157"/>
      <c r="CV20" s="157"/>
      <c r="CW20" s="157"/>
      <c r="CX20" s="157"/>
      <c r="CY20" s="157"/>
      <c r="CZ20" s="157"/>
      <c r="DA20" s="157"/>
      <c r="DB20" s="157"/>
      <c r="DC20" s="157"/>
      <c r="DD20" s="157"/>
      <c r="DE20" s="157"/>
      <c r="DF20" s="157"/>
      <c r="DG20" s="157"/>
      <c r="DH20" s="157"/>
      <c r="DI20" s="157"/>
      <c r="DJ20" s="157"/>
      <c r="DK20" s="157"/>
      <c r="DL20" s="157"/>
      <c r="DM20" s="157"/>
      <c r="DN20" s="157"/>
      <c r="DO20" s="157"/>
      <c r="DP20" s="157"/>
      <c r="DQ20" s="157"/>
      <c r="DR20" s="157"/>
      <c r="DS20" s="157"/>
      <c r="DT20" s="157"/>
      <c r="DU20" s="157"/>
      <c r="DV20" s="157"/>
      <c r="DW20" s="157"/>
      <c r="DX20" s="157"/>
      <c r="DY20" s="157"/>
      <c r="DZ20" s="157"/>
      <c r="EA20" s="157"/>
      <c r="EB20" s="157"/>
      <c r="EC20" s="157"/>
      <c r="ED20" s="157"/>
      <c r="EE20" s="157"/>
      <c r="EF20" s="157"/>
      <c r="EG20" s="157"/>
      <c r="EH20" s="157"/>
      <c r="EI20" s="157"/>
      <c r="EJ20" s="157"/>
      <c r="EK20" s="157"/>
      <c r="EL20" s="157"/>
      <c r="EM20" s="157"/>
      <c r="EN20" s="157"/>
      <c r="EO20" s="157"/>
      <c r="EP20" s="157"/>
      <c r="EQ20" s="157"/>
      <c r="ER20" s="157"/>
      <c r="ES20" s="157"/>
      <c r="ET20" s="157"/>
      <c r="EU20" s="157"/>
      <c r="EV20" s="157"/>
      <c r="EW20" s="157"/>
      <c r="EX20" s="157"/>
      <c r="EY20" s="157"/>
      <c r="EZ20" s="157"/>
      <c r="FA20" s="157"/>
      <c r="FB20" s="157"/>
      <c r="FC20" s="157"/>
      <c r="FD20" s="157"/>
      <c r="FE20" s="157"/>
      <c r="FF20" s="157"/>
      <c r="FG20" s="157"/>
      <c r="FH20" s="157"/>
      <c r="FI20" s="157"/>
      <c r="FJ20" s="157"/>
      <c r="FK20" s="157"/>
      <c r="FL20" s="157"/>
      <c r="FM20" s="157"/>
      <c r="FN20" s="157"/>
      <c r="FO20" s="157"/>
      <c r="FP20" s="157"/>
      <c r="FQ20" s="157"/>
      <c r="FR20" s="157"/>
      <c r="FS20" s="157"/>
      <c r="FT20" s="157"/>
      <c r="FU20" s="157"/>
      <c r="FV20" s="157"/>
      <c r="FW20" s="157"/>
      <c r="FX20" s="157"/>
      <c r="FY20" s="157"/>
      <c r="FZ20" s="157"/>
      <c r="GA20" s="157"/>
      <c r="GB20" s="157"/>
      <c r="GC20" s="157"/>
      <c r="GD20" s="157"/>
      <c r="GE20" s="157"/>
      <c r="GF20" s="157"/>
      <c r="GG20" s="157"/>
      <c r="GH20" s="157"/>
      <c r="GI20" s="157"/>
      <c r="GJ20" s="157"/>
      <c r="GK20" s="157"/>
      <c r="GL20" s="157"/>
      <c r="GM20" s="157"/>
      <c r="GN20" s="157"/>
      <c r="GO20" s="157"/>
      <c r="GP20" s="157"/>
      <c r="GQ20" s="157"/>
      <c r="GR20" s="157"/>
      <c r="GS20" s="157"/>
      <c r="GT20" s="157"/>
      <c r="GU20" s="157"/>
      <c r="GV20" s="157"/>
      <c r="GW20" s="157"/>
      <c r="GX20" s="157"/>
      <c r="GY20" s="157"/>
      <c r="GZ20" s="157"/>
      <c r="HA20" s="157"/>
      <c r="HB20" s="157"/>
      <c r="HC20" s="157"/>
      <c r="HD20" s="157"/>
      <c r="HE20" s="157"/>
      <c r="HF20" s="157"/>
      <c r="HG20" s="157"/>
      <c r="HH20" s="157"/>
      <c r="HI20" s="157"/>
      <c r="HJ20" s="157"/>
      <c r="HK20" s="157"/>
      <c r="HL20" s="157"/>
      <c r="HM20" s="157"/>
      <c r="HN20" s="157"/>
      <c r="HO20" s="157"/>
      <c r="HP20" s="157"/>
      <c r="HQ20" s="157"/>
      <c r="HR20" s="157"/>
      <c r="HS20" s="157"/>
      <c r="HT20" s="157"/>
      <c r="HU20" s="157"/>
      <c r="HV20" s="157"/>
      <c r="HW20" s="157"/>
      <c r="HX20" s="157"/>
      <c r="HY20" s="157"/>
      <c r="HZ20" s="157"/>
      <c r="IA20" s="157"/>
      <c r="IB20" s="157"/>
      <c r="IC20" s="157"/>
      <c r="ID20" s="157"/>
      <c r="IE20" s="157"/>
      <c r="IF20" s="157"/>
      <c r="IG20" s="157"/>
      <c r="IH20" s="157"/>
      <c r="II20" s="157"/>
      <c r="IJ20" s="157"/>
      <c r="IK20" s="157"/>
      <c r="IL20" s="157"/>
      <c r="IM20" s="157"/>
      <c r="IN20" s="157"/>
      <c r="IO20" s="157"/>
      <c r="IP20" s="157"/>
      <c r="IQ20" s="157"/>
      <c r="IR20" s="157"/>
      <c r="IS20" s="157"/>
      <c r="IT20" s="157"/>
    </row>
    <row r="21" s="156" customFormat="1" ht="25" customHeight="1" spans="1:254">
      <c r="A21" s="161" t="s">
        <v>20</v>
      </c>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7"/>
      <c r="BD21" s="157"/>
      <c r="BE21" s="157"/>
      <c r="BF21" s="157"/>
      <c r="BG21" s="157"/>
      <c r="BH21" s="157"/>
      <c r="BI21" s="157"/>
      <c r="BJ21" s="157"/>
      <c r="BK21" s="157"/>
      <c r="BL21" s="157"/>
      <c r="BM21" s="157"/>
      <c r="BN21" s="157"/>
      <c r="BO21" s="157"/>
      <c r="BP21" s="157"/>
      <c r="BQ21" s="157"/>
      <c r="BR21" s="157"/>
      <c r="BS21" s="157"/>
      <c r="BT21" s="157"/>
      <c r="BU21" s="157"/>
      <c r="BV21" s="157"/>
      <c r="BW21" s="157"/>
      <c r="BX21" s="157"/>
      <c r="BY21" s="157"/>
      <c r="BZ21" s="157"/>
      <c r="CA21" s="157"/>
      <c r="CB21" s="157"/>
      <c r="CC21" s="157"/>
      <c r="CD21" s="157"/>
      <c r="CE21" s="157"/>
      <c r="CF21" s="157"/>
      <c r="CG21" s="157"/>
      <c r="CH21" s="157"/>
      <c r="CI21" s="157"/>
      <c r="CJ21" s="157"/>
      <c r="CK21" s="157"/>
      <c r="CL21" s="157"/>
      <c r="CM21" s="157"/>
      <c r="CN21" s="157"/>
      <c r="CO21" s="157"/>
      <c r="CP21" s="157"/>
      <c r="CQ21" s="157"/>
      <c r="CR21" s="157"/>
      <c r="CS21" s="157"/>
      <c r="CT21" s="157"/>
      <c r="CU21" s="157"/>
      <c r="CV21" s="157"/>
      <c r="CW21" s="157"/>
      <c r="CX21" s="157"/>
      <c r="CY21" s="157"/>
      <c r="CZ21" s="157"/>
      <c r="DA21" s="157"/>
      <c r="DB21" s="157"/>
      <c r="DC21" s="157"/>
      <c r="DD21" s="157"/>
      <c r="DE21" s="157"/>
      <c r="DF21" s="157"/>
      <c r="DG21" s="157"/>
      <c r="DH21" s="157"/>
      <c r="DI21" s="157"/>
      <c r="DJ21" s="157"/>
      <c r="DK21" s="157"/>
      <c r="DL21" s="157"/>
      <c r="DM21" s="157"/>
      <c r="DN21" s="157"/>
      <c r="DO21" s="157"/>
      <c r="DP21" s="157"/>
      <c r="DQ21" s="157"/>
      <c r="DR21" s="157"/>
      <c r="DS21" s="157"/>
      <c r="DT21" s="157"/>
      <c r="DU21" s="157"/>
      <c r="DV21" s="157"/>
      <c r="DW21" s="157"/>
      <c r="DX21" s="157"/>
      <c r="DY21" s="157"/>
      <c r="DZ21" s="157"/>
      <c r="EA21" s="157"/>
      <c r="EB21" s="157"/>
      <c r="EC21" s="157"/>
      <c r="ED21" s="157"/>
      <c r="EE21" s="157"/>
      <c r="EF21" s="157"/>
      <c r="EG21" s="157"/>
      <c r="EH21" s="157"/>
      <c r="EI21" s="157"/>
      <c r="EJ21" s="157"/>
      <c r="EK21" s="157"/>
      <c r="EL21" s="157"/>
      <c r="EM21" s="157"/>
      <c r="EN21" s="157"/>
      <c r="EO21" s="157"/>
      <c r="EP21" s="157"/>
      <c r="EQ21" s="157"/>
      <c r="ER21" s="157"/>
      <c r="ES21" s="157"/>
      <c r="ET21" s="157"/>
      <c r="EU21" s="157"/>
      <c r="EV21" s="157"/>
      <c r="EW21" s="157"/>
      <c r="EX21" s="157"/>
      <c r="EY21" s="157"/>
      <c r="EZ21" s="157"/>
      <c r="FA21" s="157"/>
      <c r="FB21" s="157"/>
      <c r="FC21" s="157"/>
      <c r="FD21" s="157"/>
      <c r="FE21" s="157"/>
      <c r="FF21" s="157"/>
      <c r="FG21" s="157"/>
      <c r="FH21" s="157"/>
      <c r="FI21" s="157"/>
      <c r="FJ21" s="157"/>
      <c r="FK21" s="157"/>
      <c r="FL21" s="157"/>
      <c r="FM21" s="157"/>
      <c r="FN21" s="157"/>
      <c r="FO21" s="157"/>
      <c r="FP21" s="157"/>
      <c r="FQ21" s="157"/>
      <c r="FR21" s="157"/>
      <c r="FS21" s="157"/>
      <c r="FT21" s="157"/>
      <c r="FU21" s="157"/>
      <c r="FV21" s="157"/>
      <c r="FW21" s="157"/>
      <c r="FX21" s="157"/>
      <c r="FY21" s="157"/>
      <c r="FZ21" s="157"/>
      <c r="GA21" s="157"/>
      <c r="GB21" s="157"/>
      <c r="GC21" s="157"/>
      <c r="GD21" s="157"/>
      <c r="GE21" s="157"/>
      <c r="GF21" s="157"/>
      <c r="GG21" s="157"/>
      <c r="GH21" s="157"/>
      <c r="GI21" s="157"/>
      <c r="GJ21" s="157"/>
      <c r="GK21" s="157"/>
      <c r="GL21" s="157"/>
      <c r="GM21" s="157"/>
      <c r="GN21" s="157"/>
      <c r="GO21" s="157"/>
      <c r="GP21" s="157"/>
      <c r="GQ21" s="157"/>
      <c r="GR21" s="157"/>
      <c r="GS21" s="157"/>
      <c r="GT21" s="157"/>
      <c r="GU21" s="157"/>
      <c r="GV21" s="157"/>
      <c r="GW21" s="157"/>
      <c r="GX21" s="157"/>
      <c r="GY21" s="157"/>
      <c r="GZ21" s="157"/>
      <c r="HA21" s="157"/>
      <c r="HB21" s="157"/>
      <c r="HC21" s="157"/>
      <c r="HD21" s="157"/>
      <c r="HE21" s="157"/>
      <c r="HF21" s="157"/>
      <c r="HG21" s="157"/>
      <c r="HH21" s="157"/>
      <c r="HI21" s="157"/>
      <c r="HJ21" s="157"/>
      <c r="HK21" s="157"/>
      <c r="HL21" s="157"/>
      <c r="HM21" s="157"/>
      <c r="HN21" s="157"/>
      <c r="HO21" s="157"/>
      <c r="HP21" s="157"/>
      <c r="HQ21" s="157"/>
      <c r="HR21" s="157"/>
      <c r="HS21" s="157"/>
      <c r="HT21" s="157"/>
      <c r="HU21" s="157"/>
      <c r="HV21" s="157"/>
      <c r="HW21" s="157"/>
      <c r="HX21" s="157"/>
      <c r="HY21" s="157"/>
      <c r="HZ21" s="157"/>
      <c r="IA21" s="157"/>
      <c r="IB21" s="157"/>
      <c r="IC21" s="157"/>
      <c r="ID21" s="157"/>
      <c r="IE21" s="157"/>
      <c r="IF21" s="157"/>
      <c r="IG21" s="157"/>
      <c r="IH21" s="157"/>
      <c r="II21" s="157"/>
      <c r="IJ21" s="157"/>
      <c r="IK21" s="157"/>
      <c r="IL21" s="157"/>
      <c r="IM21" s="157"/>
      <c r="IN21" s="157"/>
      <c r="IO21" s="157"/>
      <c r="IP21" s="157"/>
      <c r="IQ21" s="157"/>
      <c r="IR21" s="157"/>
      <c r="IS21" s="157"/>
      <c r="IT21" s="157"/>
    </row>
    <row r="22" s="156" customFormat="1" ht="25" customHeight="1" spans="1:254">
      <c r="A22" s="161" t="s">
        <v>21</v>
      </c>
      <c r="B22" s="157"/>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57"/>
      <c r="BS22" s="157"/>
      <c r="BT22" s="157"/>
      <c r="BU22" s="157"/>
      <c r="BV22" s="157"/>
      <c r="BW22" s="157"/>
      <c r="BX22" s="157"/>
      <c r="BY22" s="157"/>
      <c r="BZ22" s="157"/>
      <c r="CA22" s="157"/>
      <c r="CB22" s="157"/>
      <c r="CC22" s="157"/>
      <c r="CD22" s="157"/>
      <c r="CE22" s="157"/>
      <c r="CF22" s="157"/>
      <c r="CG22" s="157"/>
      <c r="CH22" s="157"/>
      <c r="CI22" s="157"/>
      <c r="CJ22" s="157"/>
      <c r="CK22" s="157"/>
      <c r="CL22" s="157"/>
      <c r="CM22" s="157"/>
      <c r="CN22" s="157"/>
      <c r="CO22" s="157"/>
      <c r="CP22" s="157"/>
      <c r="CQ22" s="157"/>
      <c r="CR22" s="157"/>
      <c r="CS22" s="157"/>
      <c r="CT22" s="157"/>
      <c r="CU22" s="157"/>
      <c r="CV22" s="157"/>
      <c r="CW22" s="157"/>
      <c r="CX22" s="157"/>
      <c r="CY22" s="157"/>
      <c r="CZ22" s="157"/>
      <c r="DA22" s="157"/>
      <c r="DB22" s="157"/>
      <c r="DC22" s="157"/>
      <c r="DD22" s="157"/>
      <c r="DE22" s="157"/>
      <c r="DF22" s="157"/>
      <c r="DG22" s="157"/>
      <c r="DH22" s="157"/>
      <c r="DI22" s="157"/>
      <c r="DJ22" s="157"/>
      <c r="DK22" s="157"/>
      <c r="DL22" s="157"/>
      <c r="DM22" s="157"/>
      <c r="DN22" s="157"/>
      <c r="DO22" s="157"/>
      <c r="DP22" s="157"/>
      <c r="DQ22" s="157"/>
      <c r="DR22" s="157"/>
      <c r="DS22" s="157"/>
      <c r="DT22" s="157"/>
      <c r="DU22" s="157"/>
      <c r="DV22" s="157"/>
      <c r="DW22" s="157"/>
      <c r="DX22" s="157"/>
      <c r="DY22" s="157"/>
      <c r="DZ22" s="157"/>
      <c r="EA22" s="157"/>
      <c r="EB22" s="157"/>
      <c r="EC22" s="157"/>
      <c r="ED22" s="157"/>
      <c r="EE22" s="157"/>
      <c r="EF22" s="157"/>
      <c r="EG22" s="157"/>
      <c r="EH22" s="157"/>
      <c r="EI22" s="157"/>
      <c r="EJ22" s="157"/>
      <c r="EK22" s="157"/>
      <c r="EL22" s="157"/>
      <c r="EM22" s="157"/>
      <c r="EN22" s="157"/>
      <c r="EO22" s="157"/>
      <c r="EP22" s="157"/>
      <c r="EQ22" s="157"/>
      <c r="ER22" s="157"/>
      <c r="ES22" s="157"/>
      <c r="ET22" s="157"/>
      <c r="EU22" s="157"/>
      <c r="EV22" s="157"/>
      <c r="EW22" s="157"/>
      <c r="EX22" s="157"/>
      <c r="EY22" s="157"/>
      <c r="EZ22" s="157"/>
      <c r="FA22" s="157"/>
      <c r="FB22" s="157"/>
      <c r="FC22" s="157"/>
      <c r="FD22" s="157"/>
      <c r="FE22" s="157"/>
      <c r="FF22" s="157"/>
      <c r="FG22" s="157"/>
      <c r="FH22" s="157"/>
      <c r="FI22" s="157"/>
      <c r="FJ22" s="157"/>
      <c r="FK22" s="157"/>
      <c r="FL22" s="157"/>
      <c r="FM22" s="157"/>
      <c r="FN22" s="157"/>
      <c r="FO22" s="157"/>
      <c r="FP22" s="157"/>
      <c r="FQ22" s="157"/>
      <c r="FR22" s="157"/>
      <c r="FS22" s="157"/>
      <c r="FT22" s="157"/>
      <c r="FU22" s="157"/>
      <c r="FV22" s="157"/>
      <c r="FW22" s="157"/>
      <c r="FX22" s="157"/>
      <c r="FY22" s="157"/>
      <c r="FZ22" s="157"/>
      <c r="GA22" s="157"/>
      <c r="GB22" s="157"/>
      <c r="GC22" s="157"/>
      <c r="GD22" s="157"/>
      <c r="GE22" s="157"/>
      <c r="GF22" s="157"/>
      <c r="GG22" s="157"/>
      <c r="GH22" s="157"/>
      <c r="GI22" s="157"/>
      <c r="GJ22" s="157"/>
      <c r="GK22" s="157"/>
      <c r="GL22" s="157"/>
      <c r="GM22" s="157"/>
      <c r="GN22" s="157"/>
      <c r="GO22" s="157"/>
      <c r="GP22" s="157"/>
      <c r="GQ22" s="157"/>
      <c r="GR22" s="157"/>
      <c r="GS22" s="157"/>
      <c r="GT22" s="157"/>
      <c r="GU22" s="157"/>
      <c r="GV22" s="157"/>
      <c r="GW22" s="157"/>
      <c r="GX22" s="157"/>
      <c r="GY22" s="157"/>
      <c r="GZ22" s="157"/>
      <c r="HA22" s="157"/>
      <c r="HB22" s="157"/>
      <c r="HC22" s="157"/>
      <c r="HD22" s="157"/>
      <c r="HE22" s="157"/>
      <c r="HF22" s="157"/>
      <c r="HG22" s="157"/>
      <c r="HH22" s="157"/>
      <c r="HI22" s="157"/>
      <c r="HJ22" s="157"/>
      <c r="HK22" s="157"/>
      <c r="HL22" s="157"/>
      <c r="HM22" s="157"/>
      <c r="HN22" s="157"/>
      <c r="HO22" s="157"/>
      <c r="HP22" s="157"/>
      <c r="HQ22" s="157"/>
      <c r="HR22" s="157"/>
      <c r="HS22" s="157"/>
      <c r="HT22" s="157"/>
      <c r="HU22" s="157"/>
      <c r="HV22" s="157"/>
      <c r="HW22" s="157"/>
      <c r="HX22" s="157"/>
      <c r="HY22" s="157"/>
      <c r="HZ22" s="157"/>
      <c r="IA22" s="157"/>
      <c r="IB22" s="157"/>
      <c r="IC22" s="157"/>
      <c r="ID22" s="157"/>
      <c r="IE22" s="157"/>
      <c r="IF22" s="157"/>
      <c r="IG22" s="157"/>
      <c r="IH22" s="157"/>
      <c r="II22" s="157"/>
      <c r="IJ22" s="157"/>
      <c r="IK22" s="157"/>
      <c r="IL22" s="157"/>
      <c r="IM22" s="157"/>
      <c r="IN22" s="157"/>
      <c r="IO22" s="157"/>
      <c r="IP22" s="157"/>
      <c r="IQ22" s="157"/>
      <c r="IR22" s="157"/>
      <c r="IS22" s="157"/>
      <c r="IT22" s="157"/>
    </row>
    <row r="23" s="156" customFormat="1" ht="25" customHeight="1" spans="1:254">
      <c r="A23" s="162" t="s">
        <v>22</v>
      </c>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7"/>
      <c r="BF23" s="157"/>
      <c r="BG23" s="157"/>
      <c r="BH23" s="157"/>
      <c r="BI23" s="157"/>
      <c r="BJ23" s="157"/>
      <c r="BK23" s="157"/>
      <c r="BL23" s="157"/>
      <c r="BM23" s="157"/>
      <c r="BN23" s="157"/>
      <c r="BO23" s="157"/>
      <c r="BP23" s="157"/>
      <c r="BQ23" s="157"/>
      <c r="BR23" s="157"/>
      <c r="BS23" s="157"/>
      <c r="BT23" s="157"/>
      <c r="BU23" s="157"/>
      <c r="BV23" s="157"/>
      <c r="BW23" s="157"/>
      <c r="BX23" s="157"/>
      <c r="BY23" s="157"/>
      <c r="BZ23" s="157"/>
      <c r="CA23" s="157"/>
      <c r="CB23" s="157"/>
      <c r="CC23" s="157"/>
      <c r="CD23" s="157"/>
      <c r="CE23" s="157"/>
      <c r="CF23" s="157"/>
      <c r="CG23" s="157"/>
      <c r="CH23" s="157"/>
      <c r="CI23" s="157"/>
      <c r="CJ23" s="157"/>
      <c r="CK23" s="157"/>
      <c r="CL23" s="157"/>
      <c r="CM23" s="157"/>
      <c r="CN23" s="157"/>
      <c r="CO23" s="157"/>
      <c r="CP23" s="157"/>
      <c r="CQ23" s="157"/>
      <c r="CR23" s="157"/>
      <c r="CS23" s="157"/>
      <c r="CT23" s="157"/>
      <c r="CU23" s="157"/>
      <c r="CV23" s="157"/>
      <c r="CW23" s="157"/>
      <c r="CX23" s="157"/>
      <c r="CY23" s="157"/>
      <c r="CZ23" s="157"/>
      <c r="DA23" s="157"/>
      <c r="DB23" s="157"/>
      <c r="DC23" s="157"/>
      <c r="DD23" s="157"/>
      <c r="DE23" s="157"/>
      <c r="DF23" s="157"/>
      <c r="DG23" s="157"/>
      <c r="DH23" s="157"/>
      <c r="DI23" s="157"/>
      <c r="DJ23" s="157"/>
      <c r="DK23" s="157"/>
      <c r="DL23" s="157"/>
      <c r="DM23" s="157"/>
      <c r="DN23" s="157"/>
      <c r="DO23" s="157"/>
      <c r="DP23" s="157"/>
      <c r="DQ23" s="157"/>
      <c r="DR23" s="157"/>
      <c r="DS23" s="157"/>
      <c r="DT23" s="157"/>
      <c r="DU23" s="157"/>
      <c r="DV23" s="157"/>
      <c r="DW23" s="157"/>
      <c r="DX23" s="157"/>
      <c r="DY23" s="157"/>
      <c r="DZ23" s="157"/>
      <c r="EA23" s="157"/>
      <c r="EB23" s="157"/>
      <c r="EC23" s="157"/>
      <c r="ED23" s="157"/>
      <c r="EE23" s="157"/>
      <c r="EF23" s="157"/>
      <c r="EG23" s="157"/>
      <c r="EH23" s="157"/>
      <c r="EI23" s="157"/>
      <c r="EJ23" s="157"/>
      <c r="EK23" s="157"/>
      <c r="EL23" s="157"/>
      <c r="EM23" s="157"/>
      <c r="EN23" s="157"/>
      <c r="EO23" s="157"/>
      <c r="EP23" s="157"/>
      <c r="EQ23" s="157"/>
      <c r="ER23" s="157"/>
      <c r="ES23" s="157"/>
      <c r="ET23" s="157"/>
      <c r="EU23" s="157"/>
      <c r="EV23" s="157"/>
      <c r="EW23" s="157"/>
      <c r="EX23" s="157"/>
      <c r="EY23" s="157"/>
      <c r="EZ23" s="157"/>
      <c r="FA23" s="157"/>
      <c r="FB23" s="157"/>
      <c r="FC23" s="157"/>
      <c r="FD23" s="157"/>
      <c r="FE23" s="157"/>
      <c r="FF23" s="157"/>
      <c r="FG23" s="157"/>
      <c r="FH23" s="157"/>
      <c r="FI23" s="157"/>
      <c r="FJ23" s="157"/>
      <c r="FK23" s="157"/>
      <c r="FL23" s="157"/>
      <c r="FM23" s="157"/>
      <c r="FN23" s="157"/>
      <c r="FO23" s="157"/>
      <c r="FP23" s="157"/>
      <c r="FQ23" s="157"/>
      <c r="FR23" s="157"/>
      <c r="FS23" s="157"/>
      <c r="FT23" s="157"/>
      <c r="FU23" s="157"/>
      <c r="FV23" s="157"/>
      <c r="FW23" s="157"/>
      <c r="FX23" s="157"/>
      <c r="FY23" s="157"/>
      <c r="FZ23" s="157"/>
      <c r="GA23" s="157"/>
      <c r="GB23" s="157"/>
      <c r="GC23" s="157"/>
      <c r="GD23" s="157"/>
      <c r="GE23" s="157"/>
      <c r="GF23" s="157"/>
      <c r="GG23" s="157"/>
      <c r="GH23" s="157"/>
      <c r="GI23" s="157"/>
      <c r="GJ23" s="157"/>
      <c r="GK23" s="157"/>
      <c r="GL23" s="157"/>
      <c r="GM23" s="157"/>
      <c r="GN23" s="157"/>
      <c r="GO23" s="157"/>
      <c r="GP23" s="157"/>
      <c r="GQ23" s="157"/>
      <c r="GR23" s="157"/>
      <c r="GS23" s="157"/>
      <c r="GT23" s="157"/>
      <c r="GU23" s="157"/>
      <c r="GV23" s="157"/>
      <c r="GW23" s="157"/>
      <c r="GX23" s="157"/>
      <c r="GY23" s="157"/>
      <c r="GZ23" s="157"/>
      <c r="HA23" s="157"/>
      <c r="HB23" s="157"/>
      <c r="HC23" s="157"/>
      <c r="HD23" s="157"/>
      <c r="HE23" s="157"/>
      <c r="HF23" s="157"/>
      <c r="HG23" s="157"/>
      <c r="HH23" s="157"/>
      <c r="HI23" s="157"/>
      <c r="HJ23" s="157"/>
      <c r="HK23" s="157"/>
      <c r="HL23" s="157"/>
      <c r="HM23" s="157"/>
      <c r="HN23" s="157"/>
      <c r="HO23" s="157"/>
      <c r="HP23" s="157"/>
      <c r="HQ23" s="157"/>
      <c r="HR23" s="157"/>
      <c r="HS23" s="157"/>
      <c r="HT23" s="157"/>
      <c r="HU23" s="157"/>
      <c r="HV23" s="157"/>
      <c r="HW23" s="157"/>
      <c r="HX23" s="157"/>
      <c r="HY23" s="157"/>
      <c r="HZ23" s="157"/>
      <c r="IA23" s="157"/>
      <c r="IB23" s="157"/>
      <c r="IC23" s="157"/>
      <c r="ID23" s="157"/>
      <c r="IE23" s="157"/>
      <c r="IF23" s="157"/>
      <c r="IG23" s="157"/>
      <c r="IH23" s="157"/>
      <c r="II23" s="157"/>
      <c r="IJ23" s="157"/>
      <c r="IK23" s="157"/>
      <c r="IL23" s="157"/>
      <c r="IM23" s="157"/>
      <c r="IN23" s="157"/>
      <c r="IO23" s="157"/>
      <c r="IP23" s="157"/>
      <c r="IQ23" s="157"/>
      <c r="IR23" s="157"/>
      <c r="IS23" s="157"/>
      <c r="IT23" s="157"/>
    </row>
    <row r="24" s="156" customFormat="1" ht="25" customHeight="1" spans="1:254">
      <c r="A24" s="161" t="s">
        <v>23</v>
      </c>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57"/>
      <c r="BP24" s="157"/>
      <c r="BQ24" s="157"/>
      <c r="BR24" s="157"/>
      <c r="BS24" s="157"/>
      <c r="BT24" s="157"/>
      <c r="BU24" s="157"/>
      <c r="BV24" s="157"/>
      <c r="BW24" s="157"/>
      <c r="BX24" s="157"/>
      <c r="BY24" s="157"/>
      <c r="BZ24" s="157"/>
      <c r="CA24" s="157"/>
      <c r="CB24" s="157"/>
      <c r="CC24" s="157"/>
      <c r="CD24" s="157"/>
      <c r="CE24" s="157"/>
      <c r="CF24" s="157"/>
      <c r="CG24" s="157"/>
      <c r="CH24" s="157"/>
      <c r="CI24" s="157"/>
      <c r="CJ24" s="157"/>
      <c r="CK24" s="157"/>
      <c r="CL24" s="157"/>
      <c r="CM24" s="157"/>
      <c r="CN24" s="157"/>
      <c r="CO24" s="157"/>
      <c r="CP24" s="157"/>
      <c r="CQ24" s="157"/>
      <c r="CR24" s="157"/>
      <c r="CS24" s="157"/>
      <c r="CT24" s="157"/>
      <c r="CU24" s="157"/>
      <c r="CV24" s="157"/>
      <c r="CW24" s="157"/>
      <c r="CX24" s="157"/>
      <c r="CY24" s="157"/>
      <c r="CZ24" s="157"/>
      <c r="DA24" s="157"/>
      <c r="DB24" s="157"/>
      <c r="DC24" s="157"/>
      <c r="DD24" s="157"/>
      <c r="DE24" s="157"/>
      <c r="DF24" s="157"/>
      <c r="DG24" s="157"/>
      <c r="DH24" s="157"/>
      <c r="DI24" s="157"/>
      <c r="DJ24" s="157"/>
      <c r="DK24" s="157"/>
      <c r="DL24" s="157"/>
      <c r="DM24" s="157"/>
      <c r="DN24" s="157"/>
      <c r="DO24" s="157"/>
      <c r="DP24" s="157"/>
      <c r="DQ24" s="157"/>
      <c r="DR24" s="157"/>
      <c r="DS24" s="157"/>
      <c r="DT24" s="157"/>
      <c r="DU24" s="157"/>
      <c r="DV24" s="157"/>
      <c r="DW24" s="157"/>
      <c r="DX24" s="157"/>
      <c r="DY24" s="157"/>
      <c r="DZ24" s="157"/>
      <c r="EA24" s="157"/>
      <c r="EB24" s="157"/>
      <c r="EC24" s="157"/>
      <c r="ED24" s="157"/>
      <c r="EE24" s="157"/>
      <c r="EF24" s="157"/>
      <c r="EG24" s="157"/>
      <c r="EH24" s="157"/>
      <c r="EI24" s="157"/>
      <c r="EJ24" s="157"/>
      <c r="EK24" s="157"/>
      <c r="EL24" s="157"/>
      <c r="EM24" s="157"/>
      <c r="EN24" s="157"/>
      <c r="EO24" s="157"/>
      <c r="EP24" s="157"/>
      <c r="EQ24" s="157"/>
      <c r="ER24" s="157"/>
      <c r="ES24" s="157"/>
      <c r="ET24" s="157"/>
      <c r="EU24" s="157"/>
      <c r="EV24" s="157"/>
      <c r="EW24" s="157"/>
      <c r="EX24" s="157"/>
      <c r="EY24" s="157"/>
      <c r="EZ24" s="157"/>
      <c r="FA24" s="157"/>
      <c r="FB24" s="157"/>
      <c r="FC24" s="157"/>
      <c r="FD24" s="157"/>
      <c r="FE24" s="157"/>
      <c r="FF24" s="157"/>
      <c r="FG24" s="157"/>
      <c r="FH24" s="157"/>
      <c r="FI24" s="157"/>
      <c r="FJ24" s="157"/>
      <c r="FK24" s="157"/>
      <c r="FL24" s="157"/>
      <c r="FM24" s="157"/>
      <c r="FN24" s="157"/>
      <c r="FO24" s="157"/>
      <c r="FP24" s="157"/>
      <c r="FQ24" s="157"/>
      <c r="FR24" s="157"/>
      <c r="FS24" s="157"/>
      <c r="FT24" s="157"/>
      <c r="FU24" s="157"/>
      <c r="FV24" s="157"/>
      <c r="FW24" s="157"/>
      <c r="FX24" s="157"/>
      <c r="FY24" s="157"/>
      <c r="FZ24" s="157"/>
      <c r="GA24" s="157"/>
      <c r="GB24" s="157"/>
      <c r="GC24" s="157"/>
      <c r="GD24" s="157"/>
      <c r="GE24" s="157"/>
      <c r="GF24" s="157"/>
      <c r="GG24" s="157"/>
      <c r="GH24" s="157"/>
      <c r="GI24" s="157"/>
      <c r="GJ24" s="157"/>
      <c r="GK24" s="157"/>
      <c r="GL24" s="157"/>
      <c r="GM24" s="157"/>
      <c r="GN24" s="157"/>
      <c r="GO24" s="157"/>
      <c r="GP24" s="157"/>
      <c r="GQ24" s="157"/>
      <c r="GR24" s="157"/>
      <c r="GS24" s="157"/>
      <c r="GT24" s="157"/>
      <c r="GU24" s="157"/>
      <c r="GV24" s="157"/>
      <c r="GW24" s="157"/>
      <c r="GX24" s="157"/>
      <c r="GY24" s="157"/>
      <c r="GZ24" s="157"/>
      <c r="HA24" s="157"/>
      <c r="HB24" s="157"/>
      <c r="HC24" s="157"/>
      <c r="HD24" s="157"/>
      <c r="HE24" s="157"/>
      <c r="HF24" s="157"/>
      <c r="HG24" s="157"/>
      <c r="HH24" s="157"/>
      <c r="HI24" s="157"/>
      <c r="HJ24" s="157"/>
      <c r="HK24" s="157"/>
      <c r="HL24" s="157"/>
      <c r="HM24" s="157"/>
      <c r="HN24" s="157"/>
      <c r="HO24" s="157"/>
      <c r="HP24" s="157"/>
      <c r="HQ24" s="157"/>
      <c r="HR24" s="157"/>
      <c r="HS24" s="157"/>
      <c r="HT24" s="157"/>
      <c r="HU24" s="157"/>
      <c r="HV24" s="157"/>
      <c r="HW24" s="157"/>
      <c r="HX24" s="157"/>
      <c r="HY24" s="157"/>
      <c r="HZ24" s="157"/>
      <c r="IA24" s="157"/>
      <c r="IB24" s="157"/>
      <c r="IC24" s="157"/>
      <c r="ID24" s="157"/>
      <c r="IE24" s="157"/>
      <c r="IF24" s="157"/>
      <c r="IG24" s="157"/>
      <c r="IH24" s="157"/>
      <c r="II24" s="157"/>
      <c r="IJ24" s="157"/>
      <c r="IK24" s="157"/>
      <c r="IL24" s="157"/>
      <c r="IM24" s="157"/>
      <c r="IN24" s="157"/>
      <c r="IO24" s="157"/>
      <c r="IP24" s="157"/>
      <c r="IQ24" s="157"/>
      <c r="IR24" s="157"/>
      <c r="IS24" s="157"/>
      <c r="IT24" s="157"/>
    </row>
    <row r="25" s="156" customFormat="1" ht="25" customHeight="1" spans="1:254">
      <c r="A25" s="166" t="s">
        <v>24</v>
      </c>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c r="AU25" s="157"/>
      <c r="AV25" s="157"/>
      <c r="AW25" s="157"/>
      <c r="AX25" s="157"/>
      <c r="AY25" s="157"/>
      <c r="AZ25" s="157"/>
      <c r="BA25" s="157"/>
      <c r="BB25" s="157"/>
      <c r="BC25" s="157"/>
      <c r="BD25" s="157"/>
      <c r="BE25" s="157"/>
      <c r="BF25" s="157"/>
      <c r="BG25" s="157"/>
      <c r="BH25" s="157"/>
      <c r="BI25" s="157"/>
      <c r="BJ25" s="157"/>
      <c r="BK25" s="157"/>
      <c r="BL25" s="157"/>
      <c r="BM25" s="157"/>
      <c r="BN25" s="157"/>
      <c r="BO25" s="157"/>
      <c r="BP25" s="157"/>
      <c r="BQ25" s="157"/>
      <c r="BR25" s="157"/>
      <c r="BS25" s="157"/>
      <c r="BT25" s="157"/>
      <c r="BU25" s="157"/>
      <c r="BV25" s="157"/>
      <c r="BW25" s="157"/>
      <c r="BX25" s="157"/>
      <c r="BY25" s="157"/>
      <c r="BZ25" s="157"/>
      <c r="CA25" s="157"/>
      <c r="CB25" s="157"/>
      <c r="CC25" s="157"/>
      <c r="CD25" s="157"/>
      <c r="CE25" s="157"/>
      <c r="CF25" s="157"/>
      <c r="CG25" s="157"/>
      <c r="CH25" s="157"/>
      <c r="CI25" s="157"/>
      <c r="CJ25" s="157"/>
      <c r="CK25" s="157"/>
      <c r="CL25" s="157"/>
      <c r="CM25" s="157"/>
      <c r="CN25" s="157"/>
      <c r="CO25" s="157"/>
      <c r="CP25" s="157"/>
      <c r="CQ25" s="157"/>
      <c r="CR25" s="157"/>
      <c r="CS25" s="157"/>
      <c r="CT25" s="157"/>
      <c r="CU25" s="157"/>
      <c r="CV25" s="157"/>
      <c r="CW25" s="157"/>
      <c r="CX25" s="157"/>
      <c r="CY25" s="157"/>
      <c r="CZ25" s="157"/>
      <c r="DA25" s="157"/>
      <c r="DB25" s="157"/>
      <c r="DC25" s="157"/>
      <c r="DD25" s="157"/>
      <c r="DE25" s="157"/>
      <c r="DF25" s="157"/>
      <c r="DG25" s="157"/>
      <c r="DH25" s="157"/>
      <c r="DI25" s="157"/>
      <c r="DJ25" s="157"/>
      <c r="DK25" s="157"/>
      <c r="DL25" s="157"/>
      <c r="DM25" s="157"/>
      <c r="DN25" s="157"/>
      <c r="DO25" s="157"/>
      <c r="DP25" s="157"/>
      <c r="DQ25" s="157"/>
      <c r="DR25" s="157"/>
      <c r="DS25" s="157"/>
      <c r="DT25" s="157"/>
      <c r="DU25" s="157"/>
      <c r="DV25" s="157"/>
      <c r="DW25" s="157"/>
      <c r="DX25" s="157"/>
      <c r="DY25" s="157"/>
      <c r="DZ25" s="157"/>
      <c r="EA25" s="157"/>
      <c r="EB25" s="157"/>
      <c r="EC25" s="157"/>
      <c r="ED25" s="157"/>
      <c r="EE25" s="157"/>
      <c r="EF25" s="157"/>
      <c r="EG25" s="157"/>
      <c r="EH25" s="157"/>
      <c r="EI25" s="157"/>
      <c r="EJ25" s="157"/>
      <c r="EK25" s="157"/>
      <c r="EL25" s="157"/>
      <c r="EM25" s="157"/>
      <c r="EN25" s="157"/>
      <c r="EO25" s="157"/>
      <c r="EP25" s="157"/>
      <c r="EQ25" s="157"/>
      <c r="ER25" s="157"/>
      <c r="ES25" s="157"/>
      <c r="ET25" s="157"/>
      <c r="EU25" s="157"/>
      <c r="EV25" s="157"/>
      <c r="EW25" s="157"/>
      <c r="EX25" s="157"/>
      <c r="EY25" s="157"/>
      <c r="EZ25" s="157"/>
      <c r="FA25" s="157"/>
      <c r="FB25" s="157"/>
      <c r="FC25" s="157"/>
      <c r="FD25" s="157"/>
      <c r="FE25" s="157"/>
      <c r="FF25" s="157"/>
      <c r="FG25" s="157"/>
      <c r="FH25" s="157"/>
      <c r="FI25" s="157"/>
      <c r="FJ25" s="157"/>
      <c r="FK25" s="157"/>
      <c r="FL25" s="157"/>
      <c r="FM25" s="157"/>
      <c r="FN25" s="157"/>
      <c r="FO25" s="157"/>
      <c r="FP25" s="157"/>
      <c r="FQ25" s="157"/>
      <c r="FR25" s="157"/>
      <c r="FS25" s="157"/>
      <c r="FT25" s="157"/>
      <c r="FU25" s="157"/>
      <c r="FV25" s="157"/>
      <c r="FW25" s="157"/>
      <c r="FX25" s="157"/>
      <c r="FY25" s="157"/>
      <c r="FZ25" s="157"/>
      <c r="GA25" s="157"/>
      <c r="GB25" s="157"/>
      <c r="GC25" s="157"/>
      <c r="GD25" s="157"/>
      <c r="GE25" s="157"/>
      <c r="GF25" s="157"/>
      <c r="GG25" s="157"/>
      <c r="GH25" s="157"/>
      <c r="GI25" s="157"/>
      <c r="GJ25" s="157"/>
      <c r="GK25" s="157"/>
      <c r="GL25" s="157"/>
      <c r="GM25" s="157"/>
      <c r="GN25" s="157"/>
      <c r="GO25" s="157"/>
      <c r="GP25" s="157"/>
      <c r="GQ25" s="157"/>
      <c r="GR25" s="157"/>
      <c r="GS25" s="157"/>
      <c r="GT25" s="157"/>
      <c r="GU25" s="157"/>
      <c r="GV25" s="157"/>
      <c r="GW25" s="157"/>
      <c r="GX25" s="157"/>
      <c r="GY25" s="157"/>
      <c r="GZ25" s="157"/>
      <c r="HA25" s="157"/>
      <c r="HB25" s="157"/>
      <c r="HC25" s="157"/>
      <c r="HD25" s="157"/>
      <c r="HE25" s="157"/>
      <c r="HF25" s="157"/>
      <c r="HG25" s="157"/>
      <c r="HH25" s="157"/>
      <c r="HI25" s="157"/>
      <c r="HJ25" s="157"/>
      <c r="HK25" s="157"/>
      <c r="HL25" s="157"/>
      <c r="HM25" s="157"/>
      <c r="HN25" s="157"/>
      <c r="HO25" s="157"/>
      <c r="HP25" s="157"/>
      <c r="HQ25" s="157"/>
      <c r="HR25" s="157"/>
      <c r="HS25" s="157"/>
      <c r="HT25" s="157"/>
      <c r="HU25" s="157"/>
      <c r="HV25" s="157"/>
      <c r="HW25" s="157"/>
      <c r="HX25" s="157"/>
      <c r="HY25" s="157"/>
      <c r="HZ25" s="157"/>
      <c r="IA25" s="157"/>
      <c r="IB25" s="157"/>
      <c r="IC25" s="157"/>
      <c r="ID25" s="157"/>
      <c r="IE25" s="157"/>
      <c r="IF25" s="157"/>
      <c r="IG25" s="157"/>
      <c r="IH25" s="157"/>
      <c r="II25" s="157"/>
      <c r="IJ25" s="157"/>
      <c r="IK25" s="157"/>
      <c r="IL25" s="157"/>
      <c r="IM25" s="157"/>
      <c r="IN25" s="157"/>
      <c r="IO25" s="157"/>
      <c r="IP25" s="157"/>
      <c r="IQ25" s="157"/>
      <c r="IR25" s="157"/>
      <c r="IS25" s="157"/>
      <c r="IT25" s="157"/>
    </row>
    <row r="26" s="156" customFormat="1" ht="25" customHeight="1" spans="1:254">
      <c r="A26" s="167" t="s">
        <v>25</v>
      </c>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157"/>
      <c r="BH26" s="157"/>
      <c r="BI26" s="157"/>
      <c r="BJ26" s="157"/>
      <c r="BK26" s="157"/>
      <c r="BL26" s="157"/>
      <c r="BM26" s="157"/>
      <c r="BN26" s="157"/>
      <c r="BO26" s="157"/>
      <c r="BP26" s="157"/>
      <c r="BQ26" s="157"/>
      <c r="BR26" s="157"/>
      <c r="BS26" s="157"/>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7"/>
      <c r="CR26" s="157"/>
      <c r="CS26" s="157"/>
      <c r="CT26" s="157"/>
      <c r="CU26" s="157"/>
      <c r="CV26" s="157"/>
      <c r="CW26" s="157"/>
      <c r="CX26" s="157"/>
      <c r="CY26" s="157"/>
      <c r="CZ26" s="157"/>
      <c r="DA26" s="157"/>
      <c r="DB26" s="157"/>
      <c r="DC26" s="157"/>
      <c r="DD26" s="157"/>
      <c r="DE26" s="157"/>
      <c r="DF26" s="157"/>
      <c r="DG26" s="157"/>
      <c r="DH26" s="157"/>
      <c r="DI26" s="157"/>
      <c r="DJ26" s="157"/>
      <c r="DK26" s="157"/>
      <c r="DL26" s="157"/>
      <c r="DM26" s="157"/>
      <c r="DN26" s="157"/>
      <c r="DO26" s="157"/>
      <c r="DP26" s="157"/>
      <c r="DQ26" s="157"/>
      <c r="DR26" s="157"/>
      <c r="DS26" s="157"/>
      <c r="DT26" s="157"/>
      <c r="DU26" s="157"/>
      <c r="DV26" s="157"/>
      <c r="DW26" s="157"/>
      <c r="DX26" s="157"/>
      <c r="DY26" s="157"/>
      <c r="DZ26" s="157"/>
      <c r="EA26" s="157"/>
      <c r="EB26" s="157"/>
      <c r="EC26" s="157"/>
      <c r="ED26" s="157"/>
      <c r="EE26" s="157"/>
      <c r="EF26" s="157"/>
      <c r="EG26" s="157"/>
      <c r="EH26" s="157"/>
      <c r="EI26" s="157"/>
      <c r="EJ26" s="157"/>
      <c r="EK26" s="157"/>
      <c r="EL26" s="157"/>
      <c r="EM26" s="157"/>
      <c r="EN26" s="157"/>
      <c r="EO26" s="157"/>
      <c r="EP26" s="157"/>
      <c r="EQ26" s="157"/>
      <c r="ER26" s="157"/>
      <c r="ES26" s="157"/>
      <c r="ET26" s="157"/>
      <c r="EU26" s="157"/>
      <c r="EV26" s="157"/>
      <c r="EW26" s="157"/>
      <c r="EX26" s="157"/>
      <c r="EY26" s="157"/>
      <c r="EZ26" s="157"/>
      <c r="FA26" s="157"/>
      <c r="FB26" s="157"/>
      <c r="FC26" s="157"/>
      <c r="FD26" s="157"/>
      <c r="FE26" s="157"/>
      <c r="FF26" s="157"/>
      <c r="FG26" s="157"/>
      <c r="FH26" s="157"/>
      <c r="FI26" s="157"/>
      <c r="FJ26" s="157"/>
      <c r="FK26" s="157"/>
      <c r="FL26" s="157"/>
      <c r="FM26" s="157"/>
      <c r="FN26" s="157"/>
      <c r="FO26" s="157"/>
      <c r="FP26" s="157"/>
      <c r="FQ26" s="157"/>
      <c r="FR26" s="157"/>
      <c r="FS26" s="157"/>
      <c r="FT26" s="157"/>
      <c r="FU26" s="157"/>
      <c r="FV26" s="157"/>
      <c r="FW26" s="157"/>
      <c r="FX26" s="157"/>
      <c r="FY26" s="157"/>
      <c r="FZ26" s="157"/>
      <c r="GA26" s="157"/>
      <c r="GB26" s="157"/>
      <c r="GC26" s="157"/>
      <c r="GD26" s="157"/>
      <c r="GE26" s="157"/>
      <c r="GF26" s="157"/>
      <c r="GG26" s="157"/>
      <c r="GH26" s="157"/>
      <c r="GI26" s="157"/>
      <c r="GJ26" s="157"/>
      <c r="GK26" s="157"/>
      <c r="GL26" s="157"/>
      <c r="GM26" s="157"/>
      <c r="GN26" s="157"/>
      <c r="GO26" s="157"/>
      <c r="GP26" s="157"/>
      <c r="GQ26" s="157"/>
      <c r="GR26" s="157"/>
      <c r="GS26" s="157"/>
      <c r="GT26" s="157"/>
      <c r="GU26" s="157"/>
      <c r="GV26" s="157"/>
      <c r="GW26" s="157"/>
      <c r="GX26" s="157"/>
      <c r="GY26" s="157"/>
      <c r="GZ26" s="157"/>
      <c r="HA26" s="157"/>
      <c r="HB26" s="157"/>
      <c r="HC26" s="157"/>
      <c r="HD26" s="157"/>
      <c r="HE26" s="157"/>
      <c r="HF26" s="157"/>
      <c r="HG26" s="157"/>
      <c r="HH26" s="157"/>
      <c r="HI26" s="157"/>
      <c r="HJ26" s="157"/>
      <c r="HK26" s="157"/>
      <c r="HL26" s="157"/>
      <c r="HM26" s="157"/>
      <c r="HN26" s="157"/>
      <c r="HO26" s="157"/>
      <c r="HP26" s="157"/>
      <c r="HQ26" s="157"/>
      <c r="HR26" s="157"/>
      <c r="HS26" s="157"/>
      <c r="HT26" s="157"/>
      <c r="HU26" s="157"/>
      <c r="HV26" s="157"/>
      <c r="HW26" s="157"/>
      <c r="HX26" s="157"/>
      <c r="HY26" s="157"/>
      <c r="HZ26" s="157"/>
      <c r="IA26" s="157"/>
      <c r="IB26" s="157"/>
      <c r="IC26" s="157"/>
      <c r="ID26" s="157"/>
      <c r="IE26" s="157"/>
      <c r="IF26" s="157"/>
      <c r="IG26" s="157"/>
      <c r="IH26" s="157"/>
      <c r="II26" s="157"/>
      <c r="IJ26" s="157"/>
      <c r="IK26" s="157"/>
      <c r="IL26" s="157"/>
      <c r="IM26" s="157"/>
      <c r="IN26" s="157"/>
      <c r="IO26" s="157"/>
      <c r="IP26" s="157"/>
      <c r="IQ26" s="157"/>
      <c r="IR26" s="157"/>
      <c r="IS26" s="157"/>
      <c r="IT26" s="157"/>
    </row>
    <row r="27" s="156" customFormat="1" ht="25" customHeight="1" spans="1:254">
      <c r="A27" s="166" t="s">
        <v>26</v>
      </c>
      <c r="B27" s="157"/>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I27" s="157"/>
      <c r="BJ27" s="157"/>
      <c r="BK27" s="157"/>
      <c r="BL27" s="157"/>
      <c r="BM27" s="157"/>
      <c r="BN27" s="157"/>
      <c r="BO27" s="157"/>
      <c r="BP27" s="157"/>
      <c r="BQ27" s="157"/>
      <c r="BR27" s="157"/>
      <c r="BS27" s="157"/>
      <c r="BT27" s="157"/>
      <c r="BU27" s="157"/>
      <c r="BV27" s="157"/>
      <c r="BW27" s="157"/>
      <c r="BX27" s="157"/>
      <c r="BY27" s="157"/>
      <c r="BZ27" s="157"/>
      <c r="CA27" s="157"/>
      <c r="CB27" s="157"/>
      <c r="CC27" s="157"/>
      <c r="CD27" s="157"/>
      <c r="CE27" s="157"/>
      <c r="CF27" s="157"/>
      <c r="CG27" s="157"/>
      <c r="CH27" s="157"/>
      <c r="CI27" s="157"/>
      <c r="CJ27" s="157"/>
      <c r="CK27" s="157"/>
      <c r="CL27" s="157"/>
      <c r="CM27" s="157"/>
      <c r="CN27" s="157"/>
      <c r="CO27" s="157"/>
      <c r="CP27" s="157"/>
      <c r="CQ27" s="157"/>
      <c r="CR27" s="157"/>
      <c r="CS27" s="157"/>
      <c r="CT27" s="157"/>
      <c r="CU27" s="157"/>
      <c r="CV27" s="157"/>
      <c r="CW27" s="157"/>
      <c r="CX27" s="157"/>
      <c r="CY27" s="157"/>
      <c r="CZ27" s="157"/>
      <c r="DA27" s="157"/>
      <c r="DB27" s="157"/>
      <c r="DC27" s="157"/>
      <c r="DD27" s="157"/>
      <c r="DE27" s="157"/>
      <c r="DF27" s="157"/>
      <c r="DG27" s="157"/>
      <c r="DH27" s="157"/>
      <c r="DI27" s="157"/>
      <c r="DJ27" s="157"/>
      <c r="DK27" s="157"/>
      <c r="DL27" s="157"/>
      <c r="DM27" s="157"/>
      <c r="DN27" s="157"/>
      <c r="DO27" s="157"/>
      <c r="DP27" s="157"/>
      <c r="DQ27" s="157"/>
      <c r="DR27" s="157"/>
      <c r="DS27" s="157"/>
      <c r="DT27" s="157"/>
      <c r="DU27" s="157"/>
      <c r="DV27" s="157"/>
      <c r="DW27" s="157"/>
      <c r="DX27" s="157"/>
      <c r="DY27" s="157"/>
      <c r="DZ27" s="157"/>
      <c r="EA27" s="157"/>
      <c r="EB27" s="157"/>
      <c r="EC27" s="157"/>
      <c r="ED27" s="157"/>
      <c r="EE27" s="157"/>
      <c r="EF27" s="157"/>
      <c r="EG27" s="157"/>
      <c r="EH27" s="157"/>
      <c r="EI27" s="157"/>
      <c r="EJ27" s="157"/>
      <c r="EK27" s="157"/>
      <c r="EL27" s="157"/>
      <c r="EM27" s="157"/>
      <c r="EN27" s="157"/>
      <c r="EO27" s="157"/>
      <c r="EP27" s="157"/>
      <c r="EQ27" s="157"/>
      <c r="ER27" s="157"/>
      <c r="ES27" s="157"/>
      <c r="ET27" s="157"/>
      <c r="EU27" s="157"/>
      <c r="EV27" s="157"/>
      <c r="EW27" s="157"/>
      <c r="EX27" s="157"/>
      <c r="EY27" s="157"/>
      <c r="EZ27" s="157"/>
      <c r="FA27" s="157"/>
      <c r="FB27" s="157"/>
      <c r="FC27" s="157"/>
      <c r="FD27" s="157"/>
      <c r="FE27" s="157"/>
      <c r="FF27" s="157"/>
      <c r="FG27" s="157"/>
      <c r="FH27" s="157"/>
      <c r="FI27" s="157"/>
      <c r="FJ27" s="157"/>
      <c r="FK27" s="157"/>
      <c r="FL27" s="157"/>
      <c r="FM27" s="157"/>
      <c r="FN27" s="157"/>
      <c r="FO27" s="157"/>
      <c r="FP27" s="157"/>
      <c r="FQ27" s="157"/>
      <c r="FR27" s="157"/>
      <c r="FS27" s="157"/>
      <c r="FT27" s="157"/>
      <c r="FU27" s="157"/>
      <c r="FV27" s="157"/>
      <c r="FW27" s="157"/>
      <c r="FX27" s="157"/>
      <c r="FY27" s="157"/>
      <c r="FZ27" s="157"/>
      <c r="GA27" s="157"/>
      <c r="GB27" s="157"/>
      <c r="GC27" s="157"/>
      <c r="GD27" s="157"/>
      <c r="GE27" s="157"/>
      <c r="GF27" s="157"/>
      <c r="GG27" s="157"/>
      <c r="GH27" s="157"/>
      <c r="GI27" s="157"/>
      <c r="GJ27" s="157"/>
      <c r="GK27" s="157"/>
      <c r="GL27" s="157"/>
      <c r="GM27" s="157"/>
      <c r="GN27" s="157"/>
      <c r="GO27" s="157"/>
      <c r="GP27" s="157"/>
      <c r="GQ27" s="157"/>
      <c r="GR27" s="157"/>
      <c r="GS27" s="157"/>
      <c r="GT27" s="157"/>
      <c r="GU27" s="157"/>
      <c r="GV27" s="157"/>
      <c r="GW27" s="157"/>
      <c r="GX27" s="157"/>
      <c r="GY27" s="157"/>
      <c r="GZ27" s="157"/>
      <c r="HA27" s="157"/>
      <c r="HB27" s="157"/>
      <c r="HC27" s="157"/>
      <c r="HD27" s="157"/>
      <c r="HE27" s="157"/>
      <c r="HF27" s="157"/>
      <c r="HG27" s="157"/>
      <c r="HH27" s="157"/>
      <c r="HI27" s="157"/>
      <c r="HJ27" s="157"/>
      <c r="HK27" s="157"/>
      <c r="HL27" s="157"/>
      <c r="HM27" s="157"/>
      <c r="HN27" s="157"/>
      <c r="HO27" s="157"/>
      <c r="HP27" s="157"/>
      <c r="HQ27" s="157"/>
      <c r="HR27" s="157"/>
      <c r="HS27" s="157"/>
      <c r="HT27" s="157"/>
      <c r="HU27" s="157"/>
      <c r="HV27" s="157"/>
      <c r="HW27" s="157"/>
      <c r="HX27" s="157"/>
      <c r="HY27" s="157"/>
      <c r="HZ27" s="157"/>
      <c r="IA27" s="157"/>
      <c r="IB27" s="157"/>
      <c r="IC27" s="157"/>
      <c r="ID27" s="157"/>
      <c r="IE27" s="157"/>
      <c r="IF27" s="157"/>
      <c r="IG27" s="157"/>
      <c r="IH27" s="157"/>
      <c r="II27" s="157"/>
      <c r="IJ27" s="157"/>
      <c r="IK27" s="157"/>
      <c r="IL27" s="157"/>
      <c r="IM27" s="157"/>
      <c r="IN27" s="157"/>
      <c r="IO27" s="157"/>
      <c r="IP27" s="157"/>
      <c r="IQ27" s="157"/>
      <c r="IR27" s="157"/>
      <c r="IS27" s="157"/>
      <c r="IT27" s="157"/>
    </row>
    <row r="28" s="156" customFormat="1" ht="25" customHeight="1" spans="1:254">
      <c r="A28" s="166" t="s">
        <v>27</v>
      </c>
      <c r="B28" s="157"/>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c r="AT28" s="157"/>
      <c r="AU28" s="157"/>
      <c r="AV28" s="157"/>
      <c r="AW28" s="157"/>
      <c r="AX28" s="157"/>
      <c r="AY28" s="157"/>
      <c r="AZ28" s="157"/>
      <c r="BA28" s="157"/>
      <c r="BB28" s="157"/>
      <c r="BC28" s="157"/>
      <c r="BD28" s="157"/>
      <c r="BE28" s="157"/>
      <c r="BF28" s="157"/>
      <c r="BG28" s="157"/>
      <c r="BH28" s="157"/>
      <c r="BI28" s="157"/>
      <c r="BJ28" s="157"/>
      <c r="BK28" s="157"/>
      <c r="BL28" s="157"/>
      <c r="BM28" s="157"/>
      <c r="BN28" s="157"/>
      <c r="BO28" s="157"/>
      <c r="BP28" s="157"/>
      <c r="BQ28" s="157"/>
      <c r="BR28" s="157"/>
      <c r="BS28" s="157"/>
      <c r="BT28" s="157"/>
      <c r="BU28" s="157"/>
      <c r="BV28" s="157"/>
      <c r="BW28" s="157"/>
      <c r="BX28" s="157"/>
      <c r="BY28" s="157"/>
      <c r="BZ28" s="157"/>
      <c r="CA28" s="157"/>
      <c r="CB28" s="157"/>
      <c r="CC28" s="157"/>
      <c r="CD28" s="157"/>
      <c r="CE28" s="157"/>
      <c r="CF28" s="157"/>
      <c r="CG28" s="157"/>
      <c r="CH28" s="157"/>
      <c r="CI28" s="157"/>
      <c r="CJ28" s="157"/>
      <c r="CK28" s="157"/>
      <c r="CL28" s="157"/>
      <c r="CM28" s="157"/>
      <c r="CN28" s="157"/>
      <c r="CO28" s="157"/>
      <c r="CP28" s="157"/>
      <c r="CQ28" s="157"/>
      <c r="CR28" s="157"/>
      <c r="CS28" s="157"/>
      <c r="CT28" s="157"/>
      <c r="CU28" s="157"/>
      <c r="CV28" s="157"/>
      <c r="CW28" s="157"/>
      <c r="CX28" s="157"/>
      <c r="CY28" s="157"/>
      <c r="CZ28" s="157"/>
      <c r="DA28" s="157"/>
      <c r="DB28" s="157"/>
      <c r="DC28" s="157"/>
      <c r="DD28" s="157"/>
      <c r="DE28" s="157"/>
      <c r="DF28" s="157"/>
      <c r="DG28" s="157"/>
      <c r="DH28" s="157"/>
      <c r="DI28" s="157"/>
      <c r="DJ28" s="157"/>
      <c r="DK28" s="157"/>
      <c r="DL28" s="157"/>
      <c r="DM28" s="157"/>
      <c r="DN28" s="157"/>
      <c r="DO28" s="157"/>
      <c r="DP28" s="157"/>
      <c r="DQ28" s="157"/>
      <c r="DR28" s="157"/>
      <c r="DS28" s="157"/>
      <c r="DT28" s="157"/>
      <c r="DU28" s="157"/>
      <c r="DV28" s="157"/>
      <c r="DW28" s="157"/>
      <c r="DX28" s="157"/>
      <c r="DY28" s="157"/>
      <c r="DZ28" s="157"/>
      <c r="EA28" s="157"/>
      <c r="EB28" s="157"/>
      <c r="EC28" s="157"/>
      <c r="ED28" s="157"/>
      <c r="EE28" s="157"/>
      <c r="EF28" s="157"/>
      <c r="EG28" s="157"/>
      <c r="EH28" s="157"/>
      <c r="EI28" s="157"/>
      <c r="EJ28" s="157"/>
      <c r="EK28" s="157"/>
      <c r="EL28" s="157"/>
      <c r="EM28" s="157"/>
      <c r="EN28" s="157"/>
      <c r="EO28" s="157"/>
      <c r="EP28" s="157"/>
      <c r="EQ28" s="157"/>
      <c r="ER28" s="157"/>
      <c r="ES28" s="157"/>
      <c r="ET28" s="157"/>
      <c r="EU28" s="157"/>
      <c r="EV28" s="157"/>
      <c r="EW28" s="157"/>
      <c r="EX28" s="157"/>
      <c r="EY28" s="157"/>
      <c r="EZ28" s="157"/>
      <c r="FA28" s="157"/>
      <c r="FB28" s="157"/>
      <c r="FC28" s="157"/>
      <c r="FD28" s="157"/>
      <c r="FE28" s="157"/>
      <c r="FF28" s="157"/>
      <c r="FG28" s="157"/>
      <c r="FH28" s="157"/>
      <c r="FI28" s="157"/>
      <c r="FJ28" s="157"/>
      <c r="FK28" s="157"/>
      <c r="FL28" s="157"/>
      <c r="FM28" s="157"/>
      <c r="FN28" s="157"/>
      <c r="FO28" s="157"/>
      <c r="FP28" s="157"/>
      <c r="FQ28" s="157"/>
      <c r="FR28" s="157"/>
      <c r="FS28" s="157"/>
      <c r="FT28" s="157"/>
      <c r="FU28" s="157"/>
      <c r="FV28" s="157"/>
      <c r="FW28" s="157"/>
      <c r="FX28" s="157"/>
      <c r="FY28" s="157"/>
      <c r="FZ28" s="157"/>
      <c r="GA28" s="157"/>
      <c r="GB28" s="157"/>
      <c r="GC28" s="157"/>
      <c r="GD28" s="157"/>
      <c r="GE28" s="157"/>
      <c r="GF28" s="157"/>
      <c r="GG28" s="157"/>
      <c r="GH28" s="157"/>
      <c r="GI28" s="157"/>
      <c r="GJ28" s="157"/>
      <c r="GK28" s="157"/>
      <c r="GL28" s="157"/>
      <c r="GM28" s="157"/>
      <c r="GN28" s="157"/>
      <c r="GO28" s="157"/>
      <c r="GP28" s="157"/>
      <c r="GQ28" s="157"/>
      <c r="GR28" s="157"/>
      <c r="GS28" s="157"/>
      <c r="GT28" s="157"/>
      <c r="GU28" s="157"/>
      <c r="GV28" s="157"/>
      <c r="GW28" s="157"/>
      <c r="GX28" s="157"/>
      <c r="GY28" s="157"/>
      <c r="GZ28" s="157"/>
      <c r="HA28" s="157"/>
      <c r="HB28" s="157"/>
      <c r="HC28" s="157"/>
      <c r="HD28" s="157"/>
      <c r="HE28" s="157"/>
      <c r="HF28" s="157"/>
      <c r="HG28" s="157"/>
      <c r="HH28" s="157"/>
      <c r="HI28" s="157"/>
      <c r="HJ28" s="157"/>
      <c r="HK28" s="157"/>
      <c r="HL28" s="157"/>
      <c r="HM28" s="157"/>
      <c r="HN28" s="157"/>
      <c r="HO28" s="157"/>
      <c r="HP28" s="157"/>
      <c r="HQ28" s="157"/>
      <c r="HR28" s="157"/>
      <c r="HS28" s="157"/>
      <c r="HT28" s="157"/>
      <c r="HU28" s="157"/>
      <c r="HV28" s="157"/>
      <c r="HW28" s="157"/>
      <c r="HX28" s="157"/>
      <c r="HY28" s="157"/>
      <c r="HZ28" s="157"/>
      <c r="IA28" s="157"/>
      <c r="IB28" s="157"/>
      <c r="IC28" s="157"/>
      <c r="ID28" s="157"/>
      <c r="IE28" s="157"/>
      <c r="IF28" s="157"/>
      <c r="IG28" s="157"/>
      <c r="IH28" s="157"/>
      <c r="II28" s="157"/>
      <c r="IJ28" s="157"/>
      <c r="IK28" s="157"/>
      <c r="IL28" s="157"/>
      <c r="IM28" s="157"/>
      <c r="IN28" s="157"/>
      <c r="IO28" s="157"/>
      <c r="IP28" s="157"/>
      <c r="IQ28" s="157"/>
      <c r="IR28" s="157"/>
      <c r="IS28" s="157"/>
      <c r="IT28" s="157"/>
    </row>
    <row r="29" s="156" customFormat="1" ht="25" customHeight="1" spans="1:254">
      <c r="A29" s="166" t="s">
        <v>28</v>
      </c>
      <c r="B29" s="157"/>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57"/>
      <c r="BK29" s="157"/>
      <c r="BL29" s="157"/>
      <c r="BM29" s="157"/>
      <c r="BN29" s="157"/>
      <c r="BO29" s="157"/>
      <c r="BP29" s="157"/>
      <c r="BQ29" s="157"/>
      <c r="BR29" s="157"/>
      <c r="BS29" s="157"/>
      <c r="BT29" s="157"/>
      <c r="BU29" s="157"/>
      <c r="BV29" s="157"/>
      <c r="BW29" s="157"/>
      <c r="BX29" s="157"/>
      <c r="BY29" s="157"/>
      <c r="BZ29" s="157"/>
      <c r="CA29" s="157"/>
      <c r="CB29" s="157"/>
      <c r="CC29" s="157"/>
      <c r="CD29" s="157"/>
      <c r="CE29" s="157"/>
      <c r="CF29" s="157"/>
      <c r="CG29" s="157"/>
      <c r="CH29" s="157"/>
      <c r="CI29" s="157"/>
      <c r="CJ29" s="157"/>
      <c r="CK29" s="157"/>
      <c r="CL29" s="157"/>
      <c r="CM29" s="157"/>
      <c r="CN29" s="157"/>
      <c r="CO29" s="157"/>
      <c r="CP29" s="157"/>
      <c r="CQ29" s="157"/>
      <c r="CR29" s="157"/>
      <c r="CS29" s="157"/>
      <c r="CT29" s="157"/>
      <c r="CU29" s="157"/>
      <c r="CV29" s="157"/>
      <c r="CW29" s="157"/>
      <c r="CX29" s="157"/>
      <c r="CY29" s="157"/>
      <c r="CZ29" s="157"/>
      <c r="DA29" s="157"/>
      <c r="DB29" s="157"/>
      <c r="DC29" s="157"/>
      <c r="DD29" s="157"/>
      <c r="DE29" s="157"/>
      <c r="DF29" s="157"/>
      <c r="DG29" s="157"/>
      <c r="DH29" s="157"/>
      <c r="DI29" s="157"/>
      <c r="DJ29" s="157"/>
      <c r="DK29" s="157"/>
      <c r="DL29" s="157"/>
      <c r="DM29" s="157"/>
      <c r="DN29" s="157"/>
      <c r="DO29" s="157"/>
      <c r="DP29" s="157"/>
      <c r="DQ29" s="157"/>
      <c r="DR29" s="157"/>
      <c r="DS29" s="157"/>
      <c r="DT29" s="157"/>
      <c r="DU29" s="157"/>
      <c r="DV29" s="157"/>
      <c r="DW29" s="157"/>
      <c r="DX29" s="157"/>
      <c r="DY29" s="157"/>
      <c r="DZ29" s="157"/>
      <c r="EA29" s="157"/>
      <c r="EB29" s="157"/>
      <c r="EC29" s="157"/>
      <c r="ED29" s="157"/>
      <c r="EE29" s="157"/>
      <c r="EF29" s="157"/>
      <c r="EG29" s="157"/>
      <c r="EH29" s="157"/>
      <c r="EI29" s="157"/>
      <c r="EJ29" s="157"/>
      <c r="EK29" s="157"/>
      <c r="EL29" s="157"/>
      <c r="EM29" s="157"/>
      <c r="EN29" s="157"/>
      <c r="EO29" s="157"/>
      <c r="EP29" s="157"/>
      <c r="EQ29" s="157"/>
      <c r="ER29" s="157"/>
      <c r="ES29" s="157"/>
      <c r="ET29" s="157"/>
      <c r="EU29" s="157"/>
      <c r="EV29" s="157"/>
      <c r="EW29" s="157"/>
      <c r="EX29" s="157"/>
      <c r="EY29" s="157"/>
      <c r="EZ29" s="157"/>
      <c r="FA29" s="157"/>
      <c r="FB29" s="157"/>
      <c r="FC29" s="157"/>
      <c r="FD29" s="157"/>
      <c r="FE29" s="157"/>
      <c r="FF29" s="157"/>
      <c r="FG29" s="157"/>
      <c r="FH29" s="157"/>
      <c r="FI29" s="157"/>
      <c r="FJ29" s="157"/>
      <c r="FK29" s="157"/>
      <c r="FL29" s="157"/>
      <c r="FM29" s="157"/>
      <c r="FN29" s="157"/>
      <c r="FO29" s="157"/>
      <c r="FP29" s="157"/>
      <c r="FQ29" s="157"/>
      <c r="FR29" s="157"/>
      <c r="FS29" s="157"/>
      <c r="FT29" s="157"/>
      <c r="FU29" s="157"/>
      <c r="FV29" s="157"/>
      <c r="FW29" s="157"/>
      <c r="FX29" s="157"/>
      <c r="FY29" s="157"/>
      <c r="FZ29" s="157"/>
      <c r="GA29" s="157"/>
      <c r="GB29" s="157"/>
      <c r="GC29" s="157"/>
      <c r="GD29" s="157"/>
      <c r="GE29" s="157"/>
      <c r="GF29" s="157"/>
      <c r="GG29" s="157"/>
      <c r="GH29" s="157"/>
      <c r="GI29" s="157"/>
      <c r="GJ29" s="157"/>
      <c r="GK29" s="157"/>
      <c r="GL29" s="157"/>
      <c r="GM29" s="157"/>
      <c r="GN29" s="157"/>
      <c r="GO29" s="157"/>
      <c r="GP29" s="157"/>
      <c r="GQ29" s="157"/>
      <c r="GR29" s="157"/>
      <c r="GS29" s="157"/>
      <c r="GT29" s="157"/>
      <c r="GU29" s="157"/>
      <c r="GV29" s="157"/>
      <c r="GW29" s="157"/>
      <c r="GX29" s="157"/>
      <c r="GY29" s="157"/>
      <c r="GZ29" s="157"/>
      <c r="HA29" s="157"/>
      <c r="HB29" s="157"/>
      <c r="HC29" s="157"/>
      <c r="HD29" s="157"/>
      <c r="HE29" s="157"/>
      <c r="HF29" s="157"/>
      <c r="HG29" s="157"/>
      <c r="HH29" s="157"/>
      <c r="HI29" s="157"/>
      <c r="HJ29" s="157"/>
      <c r="HK29" s="157"/>
      <c r="HL29" s="157"/>
      <c r="HM29" s="157"/>
      <c r="HN29" s="157"/>
      <c r="HO29" s="157"/>
      <c r="HP29" s="157"/>
      <c r="HQ29" s="157"/>
      <c r="HR29" s="157"/>
      <c r="HS29" s="157"/>
      <c r="HT29" s="157"/>
      <c r="HU29" s="157"/>
      <c r="HV29" s="157"/>
      <c r="HW29" s="157"/>
      <c r="HX29" s="157"/>
      <c r="HY29" s="157"/>
      <c r="HZ29" s="157"/>
      <c r="IA29" s="157"/>
      <c r="IB29" s="157"/>
      <c r="IC29" s="157"/>
      <c r="ID29" s="157"/>
      <c r="IE29" s="157"/>
      <c r="IF29" s="157"/>
      <c r="IG29" s="157"/>
      <c r="IH29" s="157"/>
      <c r="II29" s="157"/>
      <c r="IJ29" s="157"/>
      <c r="IK29" s="157"/>
      <c r="IL29" s="157"/>
      <c r="IM29" s="157"/>
      <c r="IN29" s="157"/>
      <c r="IO29" s="157"/>
      <c r="IP29" s="157"/>
      <c r="IQ29" s="157"/>
      <c r="IR29" s="157"/>
      <c r="IS29" s="157"/>
      <c r="IT29" s="157"/>
    </row>
    <row r="30" s="157" customFormat="1" ht="25" customHeight="1" spans="1:1">
      <c r="A30" s="166" t="s">
        <v>29</v>
      </c>
    </row>
    <row r="31" s="157" customFormat="1" ht="25" customHeight="1" spans="1:1">
      <c r="A31" s="166" t="s">
        <v>30</v>
      </c>
    </row>
    <row r="32" s="157" customFormat="1" ht="25" customHeight="1" spans="1:1">
      <c r="A32" s="166" t="s">
        <v>31</v>
      </c>
    </row>
    <row r="33" s="157" customFormat="1" ht="25" customHeight="1" spans="1:1">
      <c r="A33" s="166" t="s">
        <v>32</v>
      </c>
    </row>
    <row r="34" s="157" customFormat="1" ht="25" customHeight="1" spans="1:1">
      <c r="A34" s="166" t="s">
        <v>33</v>
      </c>
    </row>
    <row r="35" s="158" customFormat="1" ht="25" customHeight="1" spans="1:254">
      <c r="A35" s="166" t="s">
        <v>34</v>
      </c>
      <c r="B35" s="157"/>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7"/>
      <c r="BQ35" s="157"/>
      <c r="BR35" s="157"/>
      <c r="BS35" s="157"/>
      <c r="BT35" s="157"/>
      <c r="BU35" s="157"/>
      <c r="BV35" s="157"/>
      <c r="BW35" s="157"/>
      <c r="BX35" s="157"/>
      <c r="BY35" s="157"/>
      <c r="BZ35" s="157"/>
      <c r="CA35" s="157"/>
      <c r="CB35" s="157"/>
      <c r="CC35" s="157"/>
      <c r="CD35" s="157"/>
      <c r="CE35" s="157"/>
      <c r="CF35" s="157"/>
      <c r="CG35" s="157"/>
      <c r="CH35" s="157"/>
      <c r="CI35" s="157"/>
      <c r="CJ35" s="157"/>
      <c r="CK35" s="157"/>
      <c r="CL35" s="157"/>
      <c r="CM35" s="157"/>
      <c r="CN35" s="157"/>
      <c r="CO35" s="157"/>
      <c r="CP35" s="157"/>
      <c r="CQ35" s="157"/>
      <c r="CR35" s="157"/>
      <c r="CS35" s="157"/>
      <c r="CT35" s="157"/>
      <c r="CU35" s="157"/>
      <c r="CV35" s="157"/>
      <c r="CW35" s="157"/>
      <c r="CX35" s="157"/>
      <c r="CY35" s="157"/>
      <c r="CZ35" s="157"/>
      <c r="DA35" s="157"/>
      <c r="DB35" s="157"/>
      <c r="DC35" s="157"/>
      <c r="DD35" s="157"/>
      <c r="DE35" s="157"/>
      <c r="DF35" s="157"/>
      <c r="DG35" s="157"/>
      <c r="DH35" s="157"/>
      <c r="DI35" s="157"/>
      <c r="DJ35" s="157"/>
      <c r="DK35" s="157"/>
      <c r="DL35" s="157"/>
      <c r="DM35" s="157"/>
      <c r="DN35" s="157"/>
      <c r="DO35" s="157"/>
      <c r="DP35" s="157"/>
      <c r="DQ35" s="157"/>
      <c r="DR35" s="157"/>
      <c r="DS35" s="157"/>
      <c r="DT35" s="157"/>
      <c r="DU35" s="157"/>
      <c r="DV35" s="157"/>
      <c r="DW35" s="157"/>
      <c r="DX35" s="157"/>
      <c r="DY35" s="157"/>
      <c r="DZ35" s="157"/>
      <c r="EA35" s="157"/>
      <c r="EB35" s="157"/>
      <c r="EC35" s="157"/>
      <c r="ED35" s="157"/>
      <c r="EE35" s="157"/>
      <c r="EF35" s="157"/>
      <c r="EG35" s="157"/>
      <c r="EH35" s="157"/>
      <c r="EI35" s="157"/>
      <c r="EJ35" s="157"/>
      <c r="EK35" s="157"/>
      <c r="EL35" s="157"/>
      <c r="EM35" s="157"/>
      <c r="EN35" s="157"/>
      <c r="EO35" s="157"/>
      <c r="EP35" s="157"/>
      <c r="EQ35" s="157"/>
      <c r="ER35" s="157"/>
      <c r="ES35" s="157"/>
      <c r="ET35" s="157"/>
      <c r="EU35" s="157"/>
      <c r="EV35" s="157"/>
      <c r="EW35" s="157"/>
      <c r="EX35" s="157"/>
      <c r="EY35" s="157"/>
      <c r="EZ35" s="157"/>
      <c r="FA35" s="157"/>
      <c r="FB35" s="157"/>
      <c r="FC35" s="157"/>
      <c r="FD35" s="157"/>
      <c r="FE35" s="157"/>
      <c r="FF35" s="157"/>
      <c r="FG35" s="157"/>
      <c r="FH35" s="157"/>
      <c r="FI35" s="157"/>
      <c r="FJ35" s="157"/>
      <c r="FK35" s="157"/>
      <c r="FL35" s="157"/>
      <c r="FM35" s="157"/>
      <c r="FN35" s="157"/>
      <c r="FO35" s="157"/>
      <c r="FP35" s="157"/>
      <c r="FQ35" s="157"/>
      <c r="FR35" s="157"/>
      <c r="FS35" s="157"/>
      <c r="FT35" s="157"/>
      <c r="FU35" s="157"/>
      <c r="FV35" s="157"/>
      <c r="FW35" s="157"/>
      <c r="FX35" s="157"/>
      <c r="FY35" s="157"/>
      <c r="FZ35" s="157"/>
      <c r="GA35" s="157"/>
      <c r="GB35" s="157"/>
      <c r="GC35" s="157"/>
      <c r="GD35" s="157"/>
      <c r="GE35" s="157"/>
      <c r="GF35" s="157"/>
      <c r="GG35" s="157"/>
      <c r="GH35" s="157"/>
      <c r="GI35" s="157"/>
      <c r="GJ35" s="157"/>
      <c r="GK35" s="157"/>
      <c r="GL35" s="157"/>
      <c r="GM35" s="157"/>
      <c r="GN35" s="157"/>
      <c r="GO35" s="157"/>
      <c r="GP35" s="157"/>
      <c r="GQ35" s="157"/>
      <c r="GR35" s="157"/>
      <c r="GS35" s="157"/>
      <c r="GT35" s="157"/>
      <c r="GU35" s="157"/>
      <c r="GV35" s="157"/>
      <c r="GW35" s="157"/>
      <c r="GX35" s="157"/>
      <c r="GY35" s="157"/>
      <c r="GZ35" s="157"/>
      <c r="HA35" s="157"/>
      <c r="HB35" s="157"/>
      <c r="HC35" s="157"/>
      <c r="HD35" s="157"/>
      <c r="HE35" s="157"/>
      <c r="HF35" s="157"/>
      <c r="HG35" s="157"/>
      <c r="HH35" s="157"/>
      <c r="HI35" s="157"/>
      <c r="HJ35" s="157"/>
      <c r="HK35" s="157"/>
      <c r="HL35" s="157"/>
      <c r="HM35" s="157"/>
      <c r="HN35" s="157"/>
      <c r="HO35" s="157"/>
      <c r="HP35" s="157"/>
      <c r="HQ35" s="157"/>
      <c r="HR35" s="157"/>
      <c r="HS35" s="157"/>
      <c r="HT35" s="157"/>
      <c r="HU35" s="157"/>
      <c r="HV35" s="157"/>
      <c r="HW35" s="157"/>
      <c r="HX35" s="157"/>
      <c r="HY35" s="157"/>
      <c r="HZ35" s="157"/>
      <c r="IA35" s="157"/>
      <c r="IB35" s="157"/>
      <c r="IC35" s="157"/>
      <c r="ID35" s="157"/>
      <c r="IE35" s="157"/>
      <c r="IF35" s="157"/>
      <c r="IG35" s="157"/>
      <c r="IH35" s="157"/>
      <c r="II35" s="157"/>
      <c r="IJ35" s="157"/>
      <c r="IK35" s="157"/>
      <c r="IL35" s="157"/>
      <c r="IM35" s="157"/>
      <c r="IN35" s="157"/>
      <c r="IO35" s="157"/>
      <c r="IP35" s="157"/>
      <c r="IQ35" s="157"/>
      <c r="IR35" s="157"/>
      <c r="IS35" s="157"/>
      <c r="IT35" s="157"/>
    </row>
    <row r="36" s="158" customFormat="1" ht="25" customHeight="1" spans="1:1">
      <c r="A36" s="168" t="s">
        <v>35</v>
      </c>
    </row>
  </sheetData>
  <dataValidations count="1">
    <dataValidation type="list" allowBlank="1" showInputMessage="1" showErrorMessage="1" sqref="IS65477:IT65479" errorStyle="information">
      <formula1>"25,26,27"</formula1>
    </dataValidation>
  </dataValidations>
  <printOptions horizontalCentered="1"/>
  <pageMargins left="0" right="0" top="0.393055555555556" bottom="0.393055555555556"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view="pageBreakPreview" zoomScaleNormal="100" workbookViewId="0">
      <pane ySplit="2" topLeftCell="A3" activePane="bottomLeft" state="frozen"/>
      <selection/>
      <selection pane="bottomLeft" activeCell="C14" sqref="C14"/>
    </sheetView>
  </sheetViews>
  <sheetFormatPr defaultColWidth="9" defaultRowHeight="14" outlineLevelRow="5" outlineLevelCol="3"/>
  <cols>
    <col min="1" max="1" width="5.62727272727273" style="2" customWidth="1"/>
    <col min="2" max="3" width="25.6272727272727" style="2" customWidth="1"/>
    <col min="4" max="4" width="30.6272727272727" style="2" customWidth="1"/>
  </cols>
  <sheetData>
    <row r="1" ht="40" customHeight="1" spans="1:4">
      <c r="A1" s="4" t="s">
        <v>36</v>
      </c>
      <c r="B1" s="4"/>
      <c r="C1" s="4"/>
      <c r="D1" s="4"/>
    </row>
    <row r="2" ht="40" customHeight="1" spans="1:4">
      <c r="A2" s="150" t="s">
        <v>37</v>
      </c>
      <c r="B2" s="151" t="s">
        <v>38</v>
      </c>
      <c r="C2" s="152" t="s">
        <v>39</v>
      </c>
      <c r="D2" s="150" t="s">
        <v>40</v>
      </c>
    </row>
    <row r="3" ht="40" customHeight="1" spans="1:4">
      <c r="A3" s="153">
        <v>1</v>
      </c>
      <c r="B3" s="153" t="s">
        <v>41</v>
      </c>
      <c r="C3" s="154">
        <f>室内外工程!N87</f>
        <v>0</v>
      </c>
      <c r="D3" s="153"/>
    </row>
    <row r="4" ht="40" customHeight="1" spans="1:4">
      <c r="A4" s="153">
        <v>2</v>
      </c>
      <c r="B4" s="153" t="s">
        <v>42</v>
      </c>
      <c r="C4" s="154">
        <f>苗木工程!N12</f>
        <v>0</v>
      </c>
      <c r="D4" s="153"/>
    </row>
    <row r="5" ht="40" customHeight="1" spans="1:4">
      <c r="A5" s="153">
        <v>3</v>
      </c>
      <c r="B5" s="153" t="s">
        <v>43</v>
      </c>
      <c r="C5" s="154">
        <f>水电安装工程!N68</f>
        <v>0</v>
      </c>
      <c r="D5" s="153"/>
    </row>
    <row r="6" ht="40" customHeight="1" spans="1:4">
      <c r="A6" s="150">
        <v>4</v>
      </c>
      <c r="B6" s="151" t="s">
        <v>44</v>
      </c>
      <c r="C6" s="155">
        <f>SUM(C3:C5)</f>
        <v>0</v>
      </c>
      <c r="D6" s="150"/>
    </row>
  </sheetData>
  <mergeCells count="1">
    <mergeCell ref="A1:D1"/>
  </mergeCells>
  <printOptions horizontalCentered="1"/>
  <pageMargins left="0.393055555555556" right="0.393055555555556" top="0.393055555555556" bottom="0.393055555555556" header="0.5" footer="0.5"/>
  <pageSetup paperSize="9" scale="15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138"/>
  <sheetViews>
    <sheetView view="pageBreakPreview" zoomScaleNormal="100" workbookViewId="0">
      <pane ySplit="4" topLeftCell="A77" activePane="bottomLeft" state="frozen"/>
      <selection/>
      <selection pane="bottomLeft" activeCell="C81" sqref="C81"/>
    </sheetView>
  </sheetViews>
  <sheetFormatPr defaultColWidth="9" defaultRowHeight="12"/>
  <cols>
    <col min="1" max="1" width="5.62727272727273" style="51" customWidth="1"/>
    <col min="2" max="2" width="12.6272727272727" style="2" customWidth="1"/>
    <col min="3" max="3" width="25.6272727272727" style="52" customWidth="1"/>
    <col min="4" max="4" width="15.6272727272727" style="2" customWidth="1"/>
    <col min="5" max="5" width="10.6272727272727" style="2" customWidth="1"/>
    <col min="6" max="6" width="5.62727272727273" style="2" customWidth="1"/>
    <col min="7" max="7" width="8.62727272727273" style="53" customWidth="1"/>
    <col min="8" max="14" width="10.6272727272727" style="53" customWidth="1"/>
    <col min="15" max="15" width="24.4545454545455" style="53" customWidth="1"/>
    <col min="16" max="18" width="8.62727272727273" style="2" customWidth="1"/>
    <col min="19" max="19" width="9" style="2"/>
    <col min="20" max="22" width="9" style="53"/>
    <col min="23" max="16384" width="9" style="2"/>
  </cols>
  <sheetData>
    <row r="1" s="2" customFormat="1" ht="30" customHeight="1" spans="1:22">
      <c r="A1" s="101" t="s">
        <v>45</v>
      </c>
      <c r="B1" s="4"/>
      <c r="C1" s="102"/>
      <c r="D1" s="4"/>
      <c r="E1" s="4"/>
      <c r="F1" s="4"/>
      <c r="G1" s="103"/>
      <c r="H1" s="103"/>
      <c r="I1" s="103"/>
      <c r="J1" s="103"/>
      <c r="K1" s="103"/>
      <c r="L1" s="103"/>
      <c r="M1" s="103"/>
      <c r="N1" s="103"/>
      <c r="O1" s="103"/>
      <c r="T1" s="53"/>
      <c r="U1" s="53"/>
      <c r="V1" s="53"/>
    </row>
    <row r="2" ht="15" customHeight="1" spans="1:15">
      <c r="A2" s="104" t="s">
        <v>37</v>
      </c>
      <c r="B2" s="105" t="s">
        <v>46</v>
      </c>
      <c r="C2" s="105" t="s">
        <v>47</v>
      </c>
      <c r="D2" s="105" t="s">
        <v>48</v>
      </c>
      <c r="E2" s="106" t="s">
        <v>49</v>
      </c>
      <c r="F2" s="105" t="s">
        <v>50</v>
      </c>
      <c r="G2" s="84" t="s">
        <v>51</v>
      </c>
      <c r="H2" s="84" t="s">
        <v>52</v>
      </c>
      <c r="I2" s="84"/>
      <c r="J2" s="84"/>
      <c r="K2" s="84"/>
      <c r="L2" s="84"/>
      <c r="M2" s="83" t="s">
        <v>53</v>
      </c>
      <c r="N2" s="84" t="s">
        <v>54</v>
      </c>
      <c r="O2" s="84" t="s">
        <v>40</v>
      </c>
    </row>
    <row r="3" ht="15" customHeight="1" spans="1:15">
      <c r="A3" s="104"/>
      <c r="B3" s="105"/>
      <c r="C3" s="105"/>
      <c r="D3" s="105"/>
      <c r="E3" s="107"/>
      <c r="F3" s="105"/>
      <c r="G3" s="84"/>
      <c r="H3" s="90" t="s">
        <v>55</v>
      </c>
      <c r="I3" s="86" t="s">
        <v>56</v>
      </c>
      <c r="J3" s="86" t="s">
        <v>57</v>
      </c>
      <c r="K3" s="84" t="s">
        <v>58</v>
      </c>
      <c r="L3" s="84" t="s">
        <v>59</v>
      </c>
      <c r="M3" s="86"/>
      <c r="N3" s="84"/>
      <c r="O3" s="84"/>
    </row>
    <row r="4" ht="15" customHeight="1" spans="1:15">
      <c r="A4" s="104"/>
      <c r="B4" s="105"/>
      <c r="C4" s="105"/>
      <c r="D4" s="105"/>
      <c r="E4" s="108"/>
      <c r="F4" s="105"/>
      <c r="G4" s="84"/>
      <c r="H4" s="84"/>
      <c r="I4" s="90"/>
      <c r="J4" s="90"/>
      <c r="K4" s="132"/>
      <c r="L4" s="132"/>
      <c r="M4" s="90"/>
      <c r="N4" s="84"/>
      <c r="O4" s="84"/>
    </row>
    <row r="5" s="2" customFormat="1" ht="25" customHeight="1" spans="1:22">
      <c r="A5" s="109" t="s">
        <v>60</v>
      </c>
      <c r="B5" s="110" t="s">
        <v>61</v>
      </c>
      <c r="C5" s="110" t="s">
        <v>62</v>
      </c>
      <c r="D5" s="110"/>
      <c r="E5" s="110"/>
      <c r="F5" s="110"/>
      <c r="G5" s="110"/>
      <c r="H5" s="110"/>
      <c r="I5" s="110"/>
      <c r="J5" s="133"/>
      <c r="K5" s="133"/>
      <c r="L5" s="133"/>
      <c r="M5" s="133"/>
      <c r="N5" s="134"/>
      <c r="O5" s="133"/>
      <c r="T5" s="53"/>
      <c r="U5" s="53"/>
      <c r="V5" s="53"/>
    </row>
    <row r="6" s="2" customFormat="1" ht="25" customHeight="1" outlineLevel="1" spans="1:22">
      <c r="A6" s="111">
        <v>1</v>
      </c>
      <c r="B6" s="112" t="s">
        <v>63</v>
      </c>
      <c r="C6" s="24" t="s">
        <v>64</v>
      </c>
      <c r="D6" s="113" t="s">
        <v>65</v>
      </c>
      <c r="E6" s="113" t="s">
        <v>66</v>
      </c>
      <c r="F6" s="113" t="s">
        <v>67</v>
      </c>
      <c r="G6" s="114">
        <f>67.573*22.9*2/1000</f>
        <v>3.0948434</v>
      </c>
      <c r="H6" s="115"/>
      <c r="I6" s="115"/>
      <c r="J6" s="115"/>
      <c r="K6" s="20"/>
      <c r="L6" s="20"/>
      <c r="M6" s="20"/>
      <c r="N6" s="20"/>
      <c r="O6" s="113"/>
      <c r="T6" s="53"/>
      <c r="U6" s="53"/>
      <c r="V6" s="53"/>
    </row>
    <row r="7" s="2" customFormat="1" ht="25" customHeight="1" spans="1:22">
      <c r="A7" s="109" t="s">
        <v>68</v>
      </c>
      <c r="B7" s="110" t="s">
        <v>69</v>
      </c>
      <c r="C7" s="110" t="s">
        <v>62</v>
      </c>
      <c r="D7" s="110"/>
      <c r="E7" s="110"/>
      <c r="F7" s="110"/>
      <c r="G7" s="110"/>
      <c r="H7" s="110"/>
      <c r="I7" s="110"/>
      <c r="J7" s="133"/>
      <c r="K7" s="133"/>
      <c r="L7" s="133"/>
      <c r="M7" s="133"/>
      <c r="N7" s="134"/>
      <c r="O7" s="133"/>
      <c r="T7" s="53"/>
      <c r="U7" s="53"/>
      <c r="V7" s="53"/>
    </row>
    <row r="8" s="2" customFormat="1" ht="25" customHeight="1" outlineLevel="1" spans="1:22">
      <c r="A8" s="111">
        <v>1</v>
      </c>
      <c r="B8" s="112" t="s">
        <v>70</v>
      </c>
      <c r="C8" s="24" t="s">
        <v>71</v>
      </c>
      <c r="D8" s="116" t="s">
        <v>72</v>
      </c>
      <c r="E8" s="113" t="s">
        <v>66</v>
      </c>
      <c r="F8" s="113" t="s">
        <v>73</v>
      </c>
      <c r="G8" s="114">
        <f>(23.32+22.38+45.07)*2</f>
        <v>181.54</v>
      </c>
      <c r="H8" s="115"/>
      <c r="I8" s="115"/>
      <c r="J8" s="115"/>
      <c r="K8" s="20"/>
      <c r="L8" s="20"/>
      <c r="M8" s="20"/>
      <c r="N8" s="20"/>
      <c r="O8" s="135" t="s">
        <v>74</v>
      </c>
      <c r="T8" s="53"/>
      <c r="U8" s="53"/>
      <c r="V8" s="53"/>
    </row>
    <row r="9" s="2" customFormat="1" ht="25" customHeight="1" outlineLevel="1" spans="1:22">
      <c r="A9" s="111">
        <v>2</v>
      </c>
      <c r="B9" s="112" t="s">
        <v>75</v>
      </c>
      <c r="C9" s="24" t="s">
        <v>76</v>
      </c>
      <c r="D9" s="117" t="s">
        <v>77</v>
      </c>
      <c r="E9" s="113" t="s">
        <v>66</v>
      </c>
      <c r="F9" s="113" t="s">
        <v>73</v>
      </c>
      <c r="G9" s="114">
        <f>(2.01+2.32+8.15)*2</f>
        <v>24.96</v>
      </c>
      <c r="H9" s="115"/>
      <c r="I9" s="115"/>
      <c r="J9" s="115"/>
      <c r="K9" s="20"/>
      <c r="L9" s="20"/>
      <c r="M9" s="20"/>
      <c r="N9" s="20"/>
      <c r="O9" s="113"/>
      <c r="T9" s="53"/>
      <c r="U9" s="53"/>
      <c r="V9" s="53"/>
    </row>
    <row r="10" s="2" customFormat="1" ht="25" customHeight="1" outlineLevel="1" spans="1:22">
      <c r="A10" s="111">
        <v>3</v>
      </c>
      <c r="B10" s="118" t="s">
        <v>78</v>
      </c>
      <c r="C10" s="24" t="s">
        <v>79</v>
      </c>
      <c r="D10" s="116" t="s">
        <v>72</v>
      </c>
      <c r="E10" s="113" t="s">
        <v>66</v>
      </c>
      <c r="F10" s="113" t="s">
        <v>73</v>
      </c>
      <c r="G10" s="114">
        <f>490.33*1.2+(45.07*2+13.03)*2+(206.01-24.12-42.15)*2</f>
        <v>1074.216</v>
      </c>
      <c r="H10" s="115"/>
      <c r="I10" s="115"/>
      <c r="J10" s="115"/>
      <c r="K10" s="20"/>
      <c r="L10" s="20"/>
      <c r="M10" s="20"/>
      <c r="N10" s="20"/>
      <c r="O10" s="135" t="s">
        <v>80</v>
      </c>
      <c r="T10" s="53"/>
      <c r="U10" s="53"/>
      <c r="V10" s="53"/>
    </row>
    <row r="11" s="2" customFormat="1" ht="25" customHeight="1" outlineLevel="1" spans="1:22">
      <c r="A11" s="111">
        <v>4</v>
      </c>
      <c r="B11" s="118" t="s">
        <v>81</v>
      </c>
      <c r="C11" s="24" t="s">
        <v>82</v>
      </c>
      <c r="D11" s="116" t="s">
        <v>72</v>
      </c>
      <c r="E11" s="113" t="s">
        <v>66</v>
      </c>
      <c r="F11" s="113" t="s">
        <v>73</v>
      </c>
      <c r="G11" s="114">
        <f>3.1*0.93*2*2</f>
        <v>11.532</v>
      </c>
      <c r="H11" s="115"/>
      <c r="I11" s="115"/>
      <c r="J11" s="115"/>
      <c r="K11" s="20"/>
      <c r="L11" s="20"/>
      <c r="M11" s="20"/>
      <c r="N11" s="20"/>
      <c r="O11" s="135"/>
      <c r="T11" s="53"/>
      <c r="U11" s="53"/>
      <c r="V11" s="53"/>
    </row>
    <row r="12" s="2" customFormat="1" ht="25" customHeight="1" outlineLevel="1" spans="1:22">
      <c r="A12" s="111">
        <v>5</v>
      </c>
      <c r="B12" s="118" t="s">
        <v>83</v>
      </c>
      <c r="C12" s="24" t="s">
        <v>84</v>
      </c>
      <c r="D12" s="116" t="s">
        <v>72</v>
      </c>
      <c r="E12" s="113" t="s">
        <v>66</v>
      </c>
      <c r="F12" s="113" t="s">
        <v>73</v>
      </c>
      <c r="G12" s="114">
        <f>(56.53+73.54+46.86+32.67)*2+(83.81-66.16)*2+(23.32*0.25)*2-(G8+G9)+(4.78+0.4+7.1)*2</f>
        <v>284.22</v>
      </c>
      <c r="H12" s="115"/>
      <c r="I12" s="115"/>
      <c r="J12" s="115"/>
      <c r="K12" s="20"/>
      <c r="L12" s="20"/>
      <c r="M12" s="20"/>
      <c r="N12" s="20"/>
      <c r="O12" s="135"/>
      <c r="T12" s="53"/>
      <c r="U12" s="53"/>
      <c r="V12" s="53"/>
    </row>
    <row r="13" s="2" customFormat="1" ht="25" customHeight="1" outlineLevel="1" spans="1:22">
      <c r="A13" s="111">
        <v>6</v>
      </c>
      <c r="B13" s="118" t="s">
        <v>85</v>
      </c>
      <c r="C13" s="24" t="s">
        <v>86</v>
      </c>
      <c r="D13" s="116" t="s">
        <v>72</v>
      </c>
      <c r="E13" s="113" t="s">
        <v>66</v>
      </c>
      <c r="F13" s="113" t="s">
        <v>73</v>
      </c>
      <c r="G13" s="114">
        <f>5.79*2*2</f>
        <v>23.16</v>
      </c>
      <c r="H13" s="115"/>
      <c r="I13" s="115"/>
      <c r="J13" s="115"/>
      <c r="K13" s="20"/>
      <c r="L13" s="20"/>
      <c r="M13" s="20"/>
      <c r="N13" s="20"/>
      <c r="O13" s="135"/>
      <c r="T13" s="53"/>
      <c r="U13" s="53"/>
      <c r="V13" s="53"/>
    </row>
    <row r="14" s="2" customFormat="1" ht="25" customHeight="1" outlineLevel="1" spans="1:22">
      <c r="A14" s="111">
        <v>7</v>
      </c>
      <c r="B14" s="118" t="s">
        <v>87</v>
      </c>
      <c r="C14" s="24" t="s">
        <v>88</v>
      </c>
      <c r="D14" s="116" t="s">
        <v>89</v>
      </c>
      <c r="E14" s="113" t="s">
        <v>66</v>
      </c>
      <c r="F14" s="113" t="s">
        <v>73</v>
      </c>
      <c r="G14" s="114">
        <f>42.15*2</f>
        <v>84.3</v>
      </c>
      <c r="H14" s="115"/>
      <c r="I14" s="115"/>
      <c r="J14" s="115"/>
      <c r="K14" s="20"/>
      <c r="L14" s="20"/>
      <c r="M14" s="20"/>
      <c r="N14" s="20"/>
      <c r="O14" s="113"/>
      <c r="T14" s="53"/>
      <c r="U14" s="53"/>
      <c r="V14" s="53"/>
    </row>
    <row r="15" s="2" customFormat="1" ht="25" customHeight="1" spans="1:22">
      <c r="A15" s="109" t="s">
        <v>90</v>
      </c>
      <c r="B15" s="110" t="s">
        <v>69</v>
      </c>
      <c r="C15" s="110" t="s">
        <v>91</v>
      </c>
      <c r="D15" s="110"/>
      <c r="E15" s="110"/>
      <c r="F15" s="110"/>
      <c r="G15" s="110"/>
      <c r="H15" s="110"/>
      <c r="I15" s="110"/>
      <c r="J15" s="133"/>
      <c r="K15" s="133"/>
      <c r="L15" s="133"/>
      <c r="M15" s="133"/>
      <c r="N15" s="134"/>
      <c r="O15" s="133"/>
      <c r="T15" s="53"/>
      <c r="U15" s="53"/>
      <c r="V15" s="53"/>
    </row>
    <row r="16" s="2" customFormat="1" ht="25" customHeight="1" outlineLevel="1" spans="1:22">
      <c r="A16" s="111">
        <v>1</v>
      </c>
      <c r="B16" s="118" t="s">
        <v>81</v>
      </c>
      <c r="C16" s="24" t="s">
        <v>92</v>
      </c>
      <c r="D16" s="116" t="s">
        <v>72</v>
      </c>
      <c r="E16" s="113" t="s">
        <v>66</v>
      </c>
      <c r="F16" s="113" t="s">
        <v>73</v>
      </c>
      <c r="G16" s="119">
        <f>2.72*3*(36+30)*0</f>
        <v>0</v>
      </c>
      <c r="H16" s="115"/>
      <c r="I16" s="115"/>
      <c r="J16" s="115"/>
      <c r="K16" s="20"/>
      <c r="L16" s="20"/>
      <c r="M16" s="20"/>
      <c r="N16" s="20"/>
      <c r="O16" s="136" t="s">
        <v>93</v>
      </c>
      <c r="Q16" s="2" t="s">
        <v>94</v>
      </c>
      <c r="R16" s="2">
        <f>(469.01+565.15+495.11+430.97+583.94+531.46+496.88+515.49+402.66+579.56+402.66+218.37)+(1.7*4*342+3*4*96)*0.1</f>
        <v>6039.02</v>
      </c>
      <c r="T16" s="53"/>
      <c r="U16" s="53"/>
      <c r="V16" s="53"/>
    </row>
    <row r="17" s="2" customFormat="1" ht="25" customHeight="1" outlineLevel="1" spans="1:22">
      <c r="A17" s="111">
        <v>2</v>
      </c>
      <c r="B17" s="118" t="s">
        <v>95</v>
      </c>
      <c r="C17" s="120" t="s">
        <v>96</v>
      </c>
      <c r="D17" s="116" t="s">
        <v>97</v>
      </c>
      <c r="E17" s="113" t="s">
        <v>66</v>
      </c>
      <c r="F17" s="113" t="s">
        <v>73</v>
      </c>
      <c r="G17" s="119">
        <f>(0.7*4.1*(72+60)+45.73*(2+2)+0.8*3*(36+30))*0</f>
        <v>0</v>
      </c>
      <c r="H17" s="115"/>
      <c r="I17" s="115"/>
      <c r="J17" s="115"/>
      <c r="K17" s="20"/>
      <c r="L17" s="20"/>
      <c r="M17" s="20"/>
      <c r="N17" s="20"/>
      <c r="O17" s="136" t="s">
        <v>93</v>
      </c>
      <c r="Q17" s="2" t="s">
        <v>98</v>
      </c>
      <c r="R17" s="2">
        <f>(1.7*1.7*(24+36+30+24+36+30+30+35+22+41+22+12))+(3*3*(36+30))</f>
        <v>1582.38</v>
      </c>
      <c r="T17" s="53"/>
      <c r="U17" s="53"/>
      <c r="V17" s="53"/>
    </row>
    <row r="18" s="2" customFormat="1" ht="25" customHeight="1" outlineLevel="1" spans="1:22">
      <c r="A18" s="111">
        <v>3</v>
      </c>
      <c r="B18" s="112" t="s">
        <v>99</v>
      </c>
      <c r="C18" s="121" t="s">
        <v>100</v>
      </c>
      <c r="D18" s="116" t="s">
        <v>101</v>
      </c>
      <c r="E18" s="113" t="s">
        <v>66</v>
      </c>
      <c r="F18" s="113" t="s">
        <v>73</v>
      </c>
      <c r="G18" s="119">
        <f>G19</f>
        <v>0</v>
      </c>
      <c r="H18" s="115"/>
      <c r="I18" s="115"/>
      <c r="J18" s="115"/>
      <c r="K18" s="20"/>
      <c r="L18" s="20"/>
      <c r="M18" s="20"/>
      <c r="N18" s="20"/>
      <c r="O18" s="136" t="s">
        <v>93</v>
      </c>
      <c r="Q18" s="2" t="s">
        <v>102</v>
      </c>
      <c r="R18" s="2">
        <f>G17</f>
        <v>0</v>
      </c>
      <c r="T18" s="53"/>
      <c r="U18" s="53"/>
      <c r="V18" s="53"/>
    </row>
    <row r="19" s="2" customFormat="1" ht="25" customHeight="1" outlineLevel="1" spans="1:22">
      <c r="A19" s="111">
        <v>4</v>
      </c>
      <c r="B19" s="118" t="s">
        <v>103</v>
      </c>
      <c r="C19" s="24" t="s">
        <v>104</v>
      </c>
      <c r="D19" s="116" t="s">
        <v>72</v>
      </c>
      <c r="E19" s="113" t="s">
        <v>66</v>
      </c>
      <c r="F19" s="113" t="s">
        <v>73</v>
      </c>
      <c r="G19" s="119">
        <f>((469.01+565.15+495.11+430.97+583.94+531.46+496.88+515.49+402.66+579.56+402.66+218.37)+(1.7*4*342+3*4*96)*0.1-(1.7*1.7*(24+36+30+24+36+30+30+35+22+41+22+12))-(3*3*(36+30))-G17)*0</f>
        <v>0</v>
      </c>
      <c r="H19" s="115"/>
      <c r="I19" s="115"/>
      <c r="J19" s="115"/>
      <c r="K19" s="20"/>
      <c r="L19" s="20"/>
      <c r="M19" s="20"/>
      <c r="N19" s="20"/>
      <c r="O19" s="136" t="s">
        <v>93</v>
      </c>
      <c r="Q19" s="2" t="s">
        <v>105</v>
      </c>
      <c r="R19" s="2">
        <f>R16-R17-R18</f>
        <v>4456.64</v>
      </c>
      <c r="T19" s="53"/>
      <c r="U19" s="53"/>
      <c r="V19" s="53"/>
    </row>
    <row r="20" s="2" customFormat="1" ht="25" customHeight="1" spans="1:22">
      <c r="A20" s="109" t="s">
        <v>106</v>
      </c>
      <c r="B20" s="110" t="s">
        <v>107</v>
      </c>
      <c r="C20" s="110" t="s">
        <v>62</v>
      </c>
      <c r="D20" s="110"/>
      <c r="E20" s="110"/>
      <c r="F20" s="110"/>
      <c r="G20" s="110"/>
      <c r="H20" s="110"/>
      <c r="I20" s="110"/>
      <c r="J20" s="133"/>
      <c r="K20" s="133"/>
      <c r="L20" s="133"/>
      <c r="M20" s="133"/>
      <c r="N20" s="134"/>
      <c r="O20" s="133"/>
      <c r="T20" s="53"/>
      <c r="U20" s="53"/>
      <c r="V20" s="53"/>
    </row>
    <row r="21" s="2" customFormat="1" ht="25" customHeight="1" outlineLevel="1" spans="1:22">
      <c r="A21" s="122" t="s">
        <v>108</v>
      </c>
      <c r="B21" s="123" t="s">
        <v>109</v>
      </c>
      <c r="C21" s="123"/>
      <c r="D21" s="123"/>
      <c r="E21" s="123"/>
      <c r="F21" s="123"/>
      <c r="G21" s="123"/>
      <c r="H21" s="123"/>
      <c r="I21" s="123"/>
      <c r="J21" s="137"/>
      <c r="K21" s="137"/>
      <c r="L21" s="137"/>
      <c r="M21" s="137"/>
      <c r="N21" s="138"/>
      <c r="O21" s="137"/>
      <c r="T21" s="53"/>
      <c r="U21" s="53"/>
      <c r="V21" s="53"/>
    </row>
    <row r="22" s="2" customFormat="1" ht="25" customHeight="1" outlineLevel="1" spans="1:22">
      <c r="A22" s="111">
        <v>1</v>
      </c>
      <c r="B22" s="27" t="s">
        <v>110</v>
      </c>
      <c r="C22" s="24" t="s">
        <v>111</v>
      </c>
      <c r="D22" s="116" t="s">
        <v>72</v>
      </c>
      <c r="E22" s="113" t="s">
        <v>66</v>
      </c>
      <c r="F22" s="113" t="s">
        <v>73</v>
      </c>
      <c r="G22" s="114">
        <f>6.2+3.53+11.76+23.85</f>
        <v>45.34</v>
      </c>
      <c r="H22" s="115"/>
      <c r="I22" s="115"/>
      <c r="J22" s="115"/>
      <c r="K22" s="20"/>
      <c r="L22" s="20"/>
      <c r="M22" s="20"/>
      <c r="N22" s="20"/>
      <c r="O22" s="113"/>
      <c r="T22" s="53"/>
      <c r="U22" s="53"/>
      <c r="V22" s="53"/>
    </row>
    <row r="23" s="2" customFormat="1" ht="25" customHeight="1" outlineLevel="1" spans="1:22">
      <c r="A23" s="111">
        <v>2</v>
      </c>
      <c r="B23" s="27" t="s">
        <v>112</v>
      </c>
      <c r="C23" s="24" t="s">
        <v>113</v>
      </c>
      <c r="D23" s="116" t="s">
        <v>72</v>
      </c>
      <c r="E23" s="113" t="s">
        <v>66</v>
      </c>
      <c r="F23" s="113" t="s">
        <v>73</v>
      </c>
      <c r="G23" s="114">
        <f>4.88+2.83+5.95+6.06+0.8</f>
        <v>20.52</v>
      </c>
      <c r="H23" s="115"/>
      <c r="I23" s="115"/>
      <c r="J23" s="115"/>
      <c r="K23" s="20"/>
      <c r="L23" s="20"/>
      <c r="M23" s="20"/>
      <c r="N23" s="20"/>
      <c r="O23" s="135"/>
      <c r="T23" s="53"/>
      <c r="U23" s="53"/>
      <c r="V23" s="53"/>
    </row>
    <row r="24" s="2" customFormat="1" ht="25" customHeight="1" outlineLevel="1" spans="1:22">
      <c r="A24" s="111">
        <v>3</v>
      </c>
      <c r="B24" s="27" t="s">
        <v>114</v>
      </c>
      <c r="C24" s="24" t="s">
        <v>115</v>
      </c>
      <c r="D24" s="116" t="s">
        <v>72</v>
      </c>
      <c r="E24" s="113" t="s">
        <v>66</v>
      </c>
      <c r="F24" s="113" t="s">
        <v>73</v>
      </c>
      <c r="G24" s="114">
        <f>29.86</f>
        <v>29.86</v>
      </c>
      <c r="H24" s="115"/>
      <c r="I24" s="115"/>
      <c r="J24" s="115"/>
      <c r="K24" s="20"/>
      <c r="L24" s="20"/>
      <c r="M24" s="20"/>
      <c r="N24" s="20"/>
      <c r="O24" s="135"/>
      <c r="T24" s="53"/>
      <c r="U24" s="53"/>
      <c r="V24" s="53"/>
    </row>
    <row r="25" s="2" customFormat="1" ht="25" customHeight="1" outlineLevel="1" spans="1:22">
      <c r="A25" s="111">
        <v>4</v>
      </c>
      <c r="B25" s="27" t="s">
        <v>116</v>
      </c>
      <c r="C25" s="24" t="s">
        <v>117</v>
      </c>
      <c r="D25" s="116" t="s">
        <v>72</v>
      </c>
      <c r="E25" s="113" t="s">
        <v>66</v>
      </c>
      <c r="F25" s="113" t="s">
        <v>73</v>
      </c>
      <c r="G25" s="114">
        <f>13.08+13.48</f>
        <v>26.56</v>
      </c>
      <c r="H25" s="115"/>
      <c r="I25" s="115"/>
      <c r="J25" s="115"/>
      <c r="K25" s="20"/>
      <c r="L25" s="20"/>
      <c r="M25" s="20"/>
      <c r="N25" s="20"/>
      <c r="O25" s="135"/>
      <c r="T25" s="53"/>
      <c r="U25" s="53"/>
      <c r="V25" s="53"/>
    </row>
    <row r="26" s="2" customFormat="1" ht="25" customHeight="1" outlineLevel="1" spans="1:22">
      <c r="A26" s="111">
        <v>5</v>
      </c>
      <c r="B26" s="118" t="s">
        <v>118</v>
      </c>
      <c r="C26" s="24" t="s">
        <v>119</v>
      </c>
      <c r="D26" s="116" t="s">
        <v>72</v>
      </c>
      <c r="E26" s="113" t="s">
        <v>66</v>
      </c>
      <c r="F26" s="113" t="s">
        <v>73</v>
      </c>
      <c r="G26" s="114">
        <f>0.16*11</f>
        <v>1.76</v>
      </c>
      <c r="H26" s="115"/>
      <c r="I26" s="115"/>
      <c r="J26" s="115"/>
      <c r="K26" s="20"/>
      <c r="L26" s="20"/>
      <c r="M26" s="20"/>
      <c r="N26" s="20"/>
      <c r="O26" s="135"/>
      <c r="T26" s="53"/>
      <c r="U26" s="53"/>
      <c r="V26" s="53"/>
    </row>
    <row r="27" s="2" customFormat="1" ht="25" customHeight="1" outlineLevel="1" spans="1:22">
      <c r="A27" s="111">
        <v>6</v>
      </c>
      <c r="B27" s="118" t="s">
        <v>120</v>
      </c>
      <c r="C27" s="24" t="s">
        <v>121</v>
      </c>
      <c r="D27" s="116" t="s">
        <v>122</v>
      </c>
      <c r="E27" s="113" t="s">
        <v>66</v>
      </c>
      <c r="F27" s="113" t="s">
        <v>123</v>
      </c>
      <c r="G27" s="114">
        <f>2.09+2.12</f>
        <v>4.21</v>
      </c>
      <c r="H27" s="115"/>
      <c r="I27" s="115"/>
      <c r="J27" s="115"/>
      <c r="K27" s="20"/>
      <c r="L27" s="20"/>
      <c r="M27" s="20"/>
      <c r="N27" s="20"/>
      <c r="O27" s="135"/>
      <c r="T27" s="53"/>
      <c r="U27" s="53"/>
      <c r="V27" s="53"/>
    </row>
    <row r="28" s="2" customFormat="1" ht="25" customHeight="1" outlineLevel="1" spans="1:22">
      <c r="A28" s="111">
        <v>7</v>
      </c>
      <c r="B28" s="118" t="s">
        <v>124</v>
      </c>
      <c r="C28" s="24" t="s">
        <v>125</v>
      </c>
      <c r="D28" s="116" t="s">
        <v>126</v>
      </c>
      <c r="E28" s="113" t="s">
        <v>66</v>
      </c>
      <c r="F28" s="113" t="s">
        <v>73</v>
      </c>
      <c r="G28" s="114">
        <f>G24+G25</f>
        <v>56.42</v>
      </c>
      <c r="H28" s="115"/>
      <c r="I28" s="115"/>
      <c r="J28" s="115"/>
      <c r="K28" s="20"/>
      <c r="L28" s="20"/>
      <c r="M28" s="20"/>
      <c r="N28" s="20"/>
      <c r="O28" s="135"/>
      <c r="T28" s="53"/>
      <c r="U28" s="53"/>
      <c r="V28" s="53"/>
    </row>
    <row r="29" s="2" customFormat="1" ht="25" customHeight="1" outlineLevel="1" spans="1:22">
      <c r="A29" s="111">
        <v>8</v>
      </c>
      <c r="B29" s="118" t="s">
        <v>124</v>
      </c>
      <c r="C29" s="24" t="s">
        <v>127</v>
      </c>
      <c r="D29" s="116" t="s">
        <v>126</v>
      </c>
      <c r="E29" s="113" t="s">
        <v>66</v>
      </c>
      <c r="F29" s="113" t="s">
        <v>73</v>
      </c>
      <c r="G29" s="114">
        <f>G22+G23+G26</f>
        <v>67.62</v>
      </c>
      <c r="H29" s="115"/>
      <c r="I29" s="115"/>
      <c r="J29" s="115"/>
      <c r="K29" s="20"/>
      <c r="L29" s="20"/>
      <c r="M29" s="20"/>
      <c r="N29" s="20"/>
      <c r="O29" s="135"/>
      <c r="T29" s="53"/>
      <c r="U29" s="53"/>
      <c r="V29" s="53"/>
    </row>
    <row r="30" s="2" customFormat="1" ht="25" customHeight="1" outlineLevel="1" spans="1:22">
      <c r="A30" s="111">
        <v>9</v>
      </c>
      <c r="B30" s="118" t="s">
        <v>128</v>
      </c>
      <c r="C30" s="24" t="s">
        <v>129</v>
      </c>
      <c r="D30" s="116" t="s">
        <v>126</v>
      </c>
      <c r="E30" s="113" t="s">
        <v>66</v>
      </c>
      <c r="F30" s="113" t="s">
        <v>73</v>
      </c>
      <c r="G30" s="114">
        <f>2.83+5.95+6.06+(7.23+10.56+10.94)*1.2</f>
        <v>49.316</v>
      </c>
      <c r="H30" s="115"/>
      <c r="I30" s="115"/>
      <c r="J30" s="115"/>
      <c r="K30" s="20"/>
      <c r="L30" s="20"/>
      <c r="M30" s="20"/>
      <c r="N30" s="20"/>
      <c r="O30" s="135"/>
      <c r="T30" s="53"/>
      <c r="U30" s="53"/>
      <c r="V30" s="53"/>
    </row>
    <row r="31" s="2" customFormat="1" ht="25" customHeight="1" outlineLevel="1" spans="1:22">
      <c r="A31" s="122" t="s">
        <v>130</v>
      </c>
      <c r="B31" s="123" t="s">
        <v>131</v>
      </c>
      <c r="C31" s="123"/>
      <c r="D31" s="123"/>
      <c r="E31" s="123"/>
      <c r="F31" s="123"/>
      <c r="G31" s="123"/>
      <c r="H31" s="123"/>
      <c r="I31" s="123"/>
      <c r="J31" s="137"/>
      <c r="K31" s="137"/>
      <c r="L31" s="137"/>
      <c r="M31" s="137"/>
      <c r="N31" s="138"/>
      <c r="O31" s="137"/>
      <c r="T31" s="53"/>
      <c r="U31" s="53"/>
      <c r="V31" s="53"/>
    </row>
    <row r="32" s="2" customFormat="1" ht="25" customHeight="1" outlineLevel="1" spans="1:22">
      <c r="A32" s="111">
        <v>1</v>
      </c>
      <c r="B32" s="124" t="s">
        <v>132</v>
      </c>
      <c r="C32" s="121" t="s">
        <v>133</v>
      </c>
      <c r="D32" s="116" t="s">
        <v>89</v>
      </c>
      <c r="E32" s="113" t="s">
        <v>66</v>
      </c>
      <c r="F32" s="113" t="s">
        <v>73</v>
      </c>
      <c r="G32" s="114">
        <f>G22+G23+G24+G25-(G33+G34+G35)</f>
        <v>58.85</v>
      </c>
      <c r="H32" s="115"/>
      <c r="I32" s="115"/>
      <c r="J32" s="115"/>
      <c r="K32" s="20"/>
      <c r="L32" s="20"/>
      <c r="M32" s="20"/>
      <c r="N32" s="20"/>
      <c r="O32" s="113"/>
      <c r="T32" s="53"/>
      <c r="U32" s="53"/>
      <c r="V32" s="53"/>
    </row>
    <row r="33" s="2" customFormat="1" ht="25" customHeight="1" outlineLevel="1" spans="1:22">
      <c r="A33" s="111">
        <v>2</v>
      </c>
      <c r="B33" s="124" t="s">
        <v>132</v>
      </c>
      <c r="C33" s="121" t="s">
        <v>134</v>
      </c>
      <c r="D33" s="116" t="s">
        <v>89</v>
      </c>
      <c r="E33" s="113" t="s">
        <v>66</v>
      </c>
      <c r="F33" s="113" t="s">
        <v>73</v>
      </c>
      <c r="G33" s="114">
        <f>(28.98-16.42)+0.42</f>
        <v>12.98</v>
      </c>
      <c r="H33" s="115"/>
      <c r="I33" s="115"/>
      <c r="J33" s="115"/>
      <c r="K33" s="20"/>
      <c r="L33" s="20"/>
      <c r="M33" s="20"/>
      <c r="N33" s="20"/>
      <c r="O33" s="113"/>
      <c r="T33" s="53"/>
      <c r="U33" s="53"/>
      <c r="V33" s="53"/>
    </row>
    <row r="34" s="2" customFormat="1" ht="25" customHeight="1" outlineLevel="1" spans="1:22">
      <c r="A34" s="111">
        <v>3</v>
      </c>
      <c r="B34" s="124" t="s">
        <v>135</v>
      </c>
      <c r="C34" s="121" t="s">
        <v>136</v>
      </c>
      <c r="D34" s="116" t="s">
        <v>89</v>
      </c>
      <c r="E34" s="113" t="s">
        <v>66</v>
      </c>
      <c r="F34" s="113" t="s">
        <v>73</v>
      </c>
      <c r="G34" s="114">
        <f>2.83</f>
        <v>2.83</v>
      </c>
      <c r="H34" s="115"/>
      <c r="I34" s="115"/>
      <c r="J34" s="115"/>
      <c r="K34" s="20"/>
      <c r="L34" s="20"/>
      <c r="M34" s="20"/>
      <c r="N34" s="20"/>
      <c r="O34" s="113"/>
      <c r="T34" s="53"/>
      <c r="U34" s="53"/>
      <c r="V34" s="53"/>
    </row>
    <row r="35" s="2" customFormat="1" ht="25" customHeight="1" outlineLevel="1" spans="1:22">
      <c r="A35" s="111">
        <v>4</v>
      </c>
      <c r="B35" s="124" t="s">
        <v>137</v>
      </c>
      <c r="C35" s="121" t="s">
        <v>138</v>
      </c>
      <c r="D35" s="116" t="s">
        <v>89</v>
      </c>
      <c r="E35" s="113" t="s">
        <v>66</v>
      </c>
      <c r="F35" s="113" t="s">
        <v>73</v>
      </c>
      <c r="G35" s="114">
        <f>11.76+23.85+5.95+6.06</f>
        <v>47.62</v>
      </c>
      <c r="H35" s="115"/>
      <c r="I35" s="115"/>
      <c r="J35" s="115"/>
      <c r="K35" s="20"/>
      <c r="L35" s="20"/>
      <c r="M35" s="20"/>
      <c r="N35" s="20"/>
      <c r="O35" s="113"/>
      <c r="T35" s="53"/>
      <c r="U35" s="53"/>
      <c r="V35" s="53"/>
    </row>
    <row r="36" s="2" customFormat="1" ht="25" customHeight="1" outlineLevel="1" spans="1:22">
      <c r="A36" s="111">
        <v>5</v>
      </c>
      <c r="B36" s="124" t="s">
        <v>139</v>
      </c>
      <c r="C36" s="121" t="s">
        <v>140</v>
      </c>
      <c r="D36" s="116" t="s">
        <v>72</v>
      </c>
      <c r="E36" s="113" t="s">
        <v>66</v>
      </c>
      <c r="F36" s="113" t="s">
        <v>73</v>
      </c>
      <c r="G36" s="114">
        <f>G32+G33</f>
        <v>71.83</v>
      </c>
      <c r="H36" s="115"/>
      <c r="I36" s="115"/>
      <c r="J36" s="115"/>
      <c r="K36" s="20"/>
      <c r="L36" s="20"/>
      <c r="M36" s="20"/>
      <c r="N36" s="20"/>
      <c r="O36" s="113"/>
      <c r="T36" s="53"/>
      <c r="U36" s="53"/>
      <c r="V36" s="53"/>
    </row>
    <row r="37" s="2" customFormat="1" ht="25" customHeight="1" outlineLevel="1" spans="1:22">
      <c r="A37" s="111">
        <v>6</v>
      </c>
      <c r="B37" s="124" t="s">
        <v>141</v>
      </c>
      <c r="C37" s="121" t="s">
        <v>142</v>
      </c>
      <c r="D37" s="116" t="s">
        <v>72</v>
      </c>
      <c r="E37" s="113" t="s">
        <v>66</v>
      </c>
      <c r="F37" s="113" t="s">
        <v>73</v>
      </c>
      <c r="G37" s="114">
        <f>G34</f>
        <v>2.83</v>
      </c>
      <c r="H37" s="115"/>
      <c r="I37" s="115"/>
      <c r="J37" s="115"/>
      <c r="K37" s="20"/>
      <c r="L37" s="20"/>
      <c r="M37" s="20"/>
      <c r="N37" s="20"/>
      <c r="O37" s="113"/>
      <c r="T37" s="53"/>
      <c r="U37" s="53"/>
      <c r="V37" s="53"/>
    </row>
    <row r="38" s="2" customFormat="1" ht="25" customHeight="1" outlineLevel="1" spans="1:22">
      <c r="A38" s="111">
        <v>7</v>
      </c>
      <c r="B38" s="118" t="s">
        <v>143</v>
      </c>
      <c r="C38" s="24" t="s">
        <v>144</v>
      </c>
      <c r="D38" s="116" t="s">
        <v>122</v>
      </c>
      <c r="E38" s="113" t="s">
        <v>66</v>
      </c>
      <c r="F38" s="113" t="s">
        <v>123</v>
      </c>
      <c r="G38" s="114">
        <f>16.68+2.1</f>
        <v>18.78</v>
      </c>
      <c r="H38" s="115"/>
      <c r="I38" s="115"/>
      <c r="J38" s="115"/>
      <c r="K38" s="20"/>
      <c r="L38" s="20"/>
      <c r="M38" s="20"/>
      <c r="N38" s="20"/>
      <c r="O38" s="113"/>
      <c r="T38" s="53"/>
      <c r="U38" s="53"/>
      <c r="V38" s="53"/>
    </row>
    <row r="39" s="2" customFormat="1" ht="25" customHeight="1" outlineLevel="1" spans="1:22">
      <c r="A39" s="111">
        <v>8</v>
      </c>
      <c r="B39" s="118" t="s">
        <v>143</v>
      </c>
      <c r="C39" s="24" t="s">
        <v>145</v>
      </c>
      <c r="D39" s="116" t="s">
        <v>122</v>
      </c>
      <c r="E39" s="113" t="s">
        <v>66</v>
      </c>
      <c r="F39" s="113" t="s">
        <v>123</v>
      </c>
      <c r="G39" s="114">
        <v>2.47</v>
      </c>
      <c r="H39" s="115"/>
      <c r="I39" s="115"/>
      <c r="J39" s="115"/>
      <c r="K39" s="20"/>
      <c r="L39" s="20"/>
      <c r="M39" s="20"/>
      <c r="N39" s="20"/>
      <c r="O39" s="113"/>
      <c r="T39" s="53"/>
      <c r="U39" s="53"/>
      <c r="V39" s="53"/>
    </row>
    <row r="40" s="2" customFormat="1" ht="25" customHeight="1" outlineLevel="1" spans="1:22">
      <c r="A40" s="122" t="s">
        <v>146</v>
      </c>
      <c r="B40" s="123" t="s">
        <v>147</v>
      </c>
      <c r="C40" s="123"/>
      <c r="D40" s="123"/>
      <c r="E40" s="123"/>
      <c r="F40" s="123"/>
      <c r="G40" s="123"/>
      <c r="H40" s="123"/>
      <c r="I40" s="123"/>
      <c r="J40" s="137"/>
      <c r="K40" s="137"/>
      <c r="L40" s="137"/>
      <c r="M40" s="137"/>
      <c r="N40" s="138"/>
      <c r="O40" s="137"/>
      <c r="T40" s="53"/>
      <c r="U40" s="53"/>
      <c r="V40" s="53"/>
    </row>
    <row r="41" s="2" customFormat="1" ht="25" customHeight="1" outlineLevel="1" spans="1:22">
      <c r="A41" s="111">
        <v>1</v>
      </c>
      <c r="B41" s="124" t="s">
        <v>148</v>
      </c>
      <c r="C41" s="121" t="s">
        <v>149</v>
      </c>
      <c r="D41" s="116" t="s">
        <v>72</v>
      </c>
      <c r="E41" s="113" t="s">
        <v>66</v>
      </c>
      <c r="F41" s="113" t="s">
        <v>73</v>
      </c>
      <c r="G41" s="114">
        <f>4.02+3.59+3.71+1.53+8.8+5.99+5.91+3.91</f>
        <v>37.46</v>
      </c>
      <c r="H41" s="115"/>
      <c r="I41" s="115"/>
      <c r="J41" s="115"/>
      <c r="K41" s="20"/>
      <c r="L41" s="20"/>
      <c r="M41" s="20"/>
      <c r="N41" s="20"/>
      <c r="O41" s="113"/>
      <c r="T41" s="53"/>
      <c r="U41" s="53"/>
      <c r="V41" s="53"/>
    </row>
    <row r="42" s="2" customFormat="1" ht="25" customHeight="1" outlineLevel="1" spans="1:22">
      <c r="A42" s="111">
        <v>2</v>
      </c>
      <c r="B42" s="124" t="s">
        <v>150</v>
      </c>
      <c r="C42" s="121" t="s">
        <v>151</v>
      </c>
      <c r="D42" s="116" t="s">
        <v>72</v>
      </c>
      <c r="E42" s="113" t="s">
        <v>66</v>
      </c>
      <c r="F42" s="113" t="s">
        <v>73</v>
      </c>
      <c r="G42" s="114">
        <f>2.36*2+(8.51-2.9)+3.83+1.16</f>
        <v>15.32</v>
      </c>
      <c r="H42" s="115"/>
      <c r="I42" s="115"/>
      <c r="J42" s="115"/>
      <c r="K42" s="20"/>
      <c r="L42" s="20"/>
      <c r="M42" s="20"/>
      <c r="N42" s="20"/>
      <c r="O42" s="113"/>
      <c r="T42" s="53"/>
      <c r="U42" s="53"/>
      <c r="V42" s="53"/>
    </row>
    <row r="43" s="2" customFormat="1" ht="25" customHeight="1" outlineLevel="1" spans="1:22">
      <c r="A43" s="111">
        <v>3</v>
      </c>
      <c r="B43" s="124" t="s">
        <v>152</v>
      </c>
      <c r="C43" s="121" t="s">
        <v>153</v>
      </c>
      <c r="D43" s="116" t="s">
        <v>72</v>
      </c>
      <c r="E43" s="113" t="s">
        <v>66</v>
      </c>
      <c r="F43" s="113" t="s">
        <v>73</v>
      </c>
      <c r="G43" s="114">
        <f>(12.8-2.36*2)+2.9+12.29+13.56</f>
        <v>36.83</v>
      </c>
      <c r="H43" s="115"/>
      <c r="I43" s="115"/>
      <c r="J43" s="115"/>
      <c r="K43" s="20"/>
      <c r="L43" s="20"/>
      <c r="M43" s="20"/>
      <c r="N43" s="20"/>
      <c r="O43" s="113"/>
      <c r="T43" s="53"/>
      <c r="U43" s="53"/>
      <c r="V43" s="53"/>
    </row>
    <row r="44" s="2" customFormat="1" ht="25" customHeight="1" outlineLevel="1" spans="1:22">
      <c r="A44" s="111">
        <v>4</v>
      </c>
      <c r="B44" s="124" t="s">
        <v>154</v>
      </c>
      <c r="C44" s="121" t="s">
        <v>155</v>
      </c>
      <c r="D44" s="116" t="s">
        <v>72</v>
      </c>
      <c r="E44" s="113" t="s">
        <v>66</v>
      </c>
      <c r="F44" s="113" t="s">
        <v>73</v>
      </c>
      <c r="G44" s="114">
        <f>(7.6+13.38+19.12+3.59)*2.95-0.8*2.1*5</f>
        <v>120.4855</v>
      </c>
      <c r="H44" s="115"/>
      <c r="I44" s="115"/>
      <c r="J44" s="115"/>
      <c r="K44" s="20"/>
      <c r="L44" s="20"/>
      <c r="M44" s="20"/>
      <c r="N44" s="20"/>
      <c r="O44" s="113"/>
      <c r="T44" s="53"/>
      <c r="U44" s="53"/>
      <c r="V44" s="53"/>
    </row>
    <row r="45" s="2" customFormat="1" ht="25" customHeight="1" outlineLevel="1" spans="1:22">
      <c r="A45" s="111">
        <v>5</v>
      </c>
      <c r="B45" s="124" t="s">
        <v>156</v>
      </c>
      <c r="C45" s="121" t="s">
        <v>157</v>
      </c>
      <c r="D45" s="116" t="s">
        <v>101</v>
      </c>
      <c r="E45" s="113" t="s">
        <v>66</v>
      </c>
      <c r="F45" s="113" t="s">
        <v>73</v>
      </c>
      <c r="G45" s="114">
        <f>G41+G42+G43+G44</f>
        <v>210.0955</v>
      </c>
      <c r="H45" s="115"/>
      <c r="I45" s="115"/>
      <c r="J45" s="115"/>
      <c r="K45" s="20"/>
      <c r="L45" s="20"/>
      <c r="M45" s="20"/>
      <c r="N45" s="20"/>
      <c r="O45" s="113"/>
      <c r="T45" s="53"/>
      <c r="U45" s="53"/>
      <c r="V45" s="53"/>
    </row>
    <row r="46" s="2" customFormat="1" ht="25" customHeight="1" outlineLevel="1" spans="1:22">
      <c r="A46" s="111">
        <v>6</v>
      </c>
      <c r="B46" s="124" t="s">
        <v>158</v>
      </c>
      <c r="C46" s="121" t="s">
        <v>159</v>
      </c>
      <c r="D46" s="116" t="s">
        <v>122</v>
      </c>
      <c r="E46" s="113" t="s">
        <v>66</v>
      </c>
      <c r="F46" s="113" t="s">
        <v>123</v>
      </c>
      <c r="G46" s="114">
        <f>4.8*2+6.145+6.905</f>
        <v>22.65</v>
      </c>
      <c r="H46" s="115"/>
      <c r="I46" s="115"/>
      <c r="J46" s="115"/>
      <c r="K46" s="20"/>
      <c r="L46" s="20"/>
      <c r="M46" s="20"/>
      <c r="N46" s="20"/>
      <c r="O46" s="113"/>
      <c r="T46" s="53"/>
      <c r="U46" s="53"/>
      <c r="V46" s="53"/>
    </row>
    <row r="47" s="2" customFormat="1" ht="25" customHeight="1" outlineLevel="1" spans="1:22">
      <c r="A47" s="111">
        <v>7</v>
      </c>
      <c r="B47" s="124" t="s">
        <v>160</v>
      </c>
      <c r="C47" s="121" t="s">
        <v>161</v>
      </c>
      <c r="D47" s="116" t="s">
        <v>122</v>
      </c>
      <c r="E47" s="113" t="s">
        <v>66</v>
      </c>
      <c r="F47" s="113" t="s">
        <v>123</v>
      </c>
      <c r="G47" s="114">
        <f>(7.6+13.38+19.12+3.59)-0.8*5</f>
        <v>39.69</v>
      </c>
      <c r="H47" s="115"/>
      <c r="I47" s="115"/>
      <c r="J47" s="115"/>
      <c r="K47" s="20"/>
      <c r="L47" s="20"/>
      <c r="M47" s="20"/>
      <c r="N47" s="20"/>
      <c r="O47" s="113"/>
      <c r="T47" s="53"/>
      <c r="U47" s="53"/>
      <c r="V47" s="53"/>
    </row>
    <row r="48" s="2" customFormat="1" ht="25" customHeight="1" outlineLevel="1" spans="1:22">
      <c r="A48" s="122" t="s">
        <v>162</v>
      </c>
      <c r="B48" s="123" t="s">
        <v>163</v>
      </c>
      <c r="C48" s="123"/>
      <c r="D48" s="123"/>
      <c r="E48" s="123"/>
      <c r="F48" s="123"/>
      <c r="G48" s="123"/>
      <c r="H48" s="123"/>
      <c r="I48" s="123"/>
      <c r="J48" s="137"/>
      <c r="K48" s="137"/>
      <c r="L48" s="137"/>
      <c r="M48" s="137"/>
      <c r="N48" s="138"/>
      <c r="O48" s="137"/>
      <c r="T48" s="53"/>
      <c r="U48" s="53"/>
      <c r="V48" s="53"/>
    </row>
    <row r="49" s="2" customFormat="1" ht="25" customHeight="1" outlineLevel="1" spans="1:22">
      <c r="A49" s="111">
        <v>1</v>
      </c>
      <c r="B49" s="124" t="s">
        <v>164</v>
      </c>
      <c r="C49" s="121" t="s">
        <v>165</v>
      </c>
      <c r="D49" s="117" t="s">
        <v>77</v>
      </c>
      <c r="E49" s="113" t="s">
        <v>66</v>
      </c>
      <c r="F49" s="113" t="s">
        <v>73</v>
      </c>
      <c r="G49" s="114">
        <f>0.8*2.1*10</f>
        <v>16.8</v>
      </c>
      <c r="H49" s="115"/>
      <c r="I49" s="115"/>
      <c r="J49" s="115"/>
      <c r="K49" s="20"/>
      <c r="L49" s="20"/>
      <c r="M49" s="20"/>
      <c r="N49" s="20"/>
      <c r="O49" s="113"/>
      <c r="T49" s="53"/>
      <c r="U49" s="53"/>
      <c r="V49" s="53"/>
    </row>
    <row r="50" s="2" customFormat="1" ht="25" customHeight="1" outlineLevel="1" spans="1:22">
      <c r="A50" s="111">
        <v>2</v>
      </c>
      <c r="B50" s="124" t="s">
        <v>166</v>
      </c>
      <c r="C50" s="121" t="s">
        <v>167</v>
      </c>
      <c r="D50" s="116" t="s">
        <v>168</v>
      </c>
      <c r="E50" s="113" t="s">
        <v>66</v>
      </c>
      <c r="F50" s="113" t="s">
        <v>123</v>
      </c>
      <c r="G50" s="114">
        <v>2.19</v>
      </c>
      <c r="H50" s="115"/>
      <c r="I50" s="115"/>
      <c r="J50" s="115"/>
      <c r="K50" s="20"/>
      <c r="L50" s="20"/>
      <c r="M50" s="20"/>
      <c r="N50" s="20"/>
      <c r="O50" s="113"/>
      <c r="T50" s="53"/>
      <c r="U50" s="53"/>
      <c r="V50" s="53"/>
    </row>
    <row r="51" s="2" customFormat="1" ht="25" customHeight="1" outlineLevel="1" spans="1:22">
      <c r="A51" s="111">
        <v>3</v>
      </c>
      <c r="B51" s="124" t="s">
        <v>169</v>
      </c>
      <c r="C51" s="121" t="s">
        <v>170</v>
      </c>
      <c r="D51" s="116" t="s">
        <v>168</v>
      </c>
      <c r="E51" s="113" t="s">
        <v>66</v>
      </c>
      <c r="F51" s="113" t="s">
        <v>123</v>
      </c>
      <c r="G51" s="114">
        <f>(4.543+3.525)/2</f>
        <v>4.034</v>
      </c>
      <c r="H51" s="115"/>
      <c r="I51" s="115"/>
      <c r="J51" s="115"/>
      <c r="K51" s="20"/>
      <c r="L51" s="20"/>
      <c r="M51" s="20"/>
      <c r="N51" s="20"/>
      <c r="O51" s="113"/>
      <c r="T51" s="53"/>
      <c r="U51" s="53"/>
      <c r="V51" s="53"/>
    </row>
    <row r="52" s="2" customFormat="1" ht="25" customHeight="1" spans="1:22">
      <c r="A52" s="109" t="s">
        <v>171</v>
      </c>
      <c r="B52" s="110" t="s">
        <v>172</v>
      </c>
      <c r="C52" s="110" t="s">
        <v>173</v>
      </c>
      <c r="D52" s="110"/>
      <c r="E52" s="110"/>
      <c r="F52" s="110"/>
      <c r="G52" s="110"/>
      <c r="H52" s="110"/>
      <c r="I52" s="110"/>
      <c r="J52" s="133"/>
      <c r="K52" s="133"/>
      <c r="L52" s="133"/>
      <c r="M52" s="133"/>
      <c r="N52" s="134"/>
      <c r="O52" s="133"/>
      <c r="T52" s="53"/>
      <c r="U52" s="53"/>
      <c r="V52" s="53"/>
    </row>
    <row r="53" s="2" customFormat="1" ht="25" customHeight="1" outlineLevel="1" spans="1:15">
      <c r="A53" s="122" t="s">
        <v>174</v>
      </c>
      <c r="B53" s="123" t="s">
        <v>175</v>
      </c>
      <c r="C53" s="125"/>
      <c r="D53" s="123"/>
      <c r="E53" s="123"/>
      <c r="F53" s="123"/>
      <c r="G53" s="123"/>
      <c r="H53" s="123"/>
      <c r="I53" s="137"/>
      <c r="J53" s="137"/>
      <c r="K53" s="137"/>
      <c r="L53" s="137"/>
      <c r="M53" s="139"/>
      <c r="N53" s="137"/>
      <c r="O53" s="140"/>
    </row>
    <row r="54" s="2" customFormat="1" ht="25" customHeight="1" outlineLevel="1" spans="1:15">
      <c r="A54" s="126">
        <v>1</v>
      </c>
      <c r="B54" s="127" t="s">
        <v>176</v>
      </c>
      <c r="C54" s="128" t="s">
        <v>177</v>
      </c>
      <c r="D54" s="116" t="s">
        <v>126</v>
      </c>
      <c r="E54" s="113" t="s">
        <v>66</v>
      </c>
      <c r="F54" s="20" t="s">
        <v>73</v>
      </c>
      <c r="G54" s="20">
        <f>G58+G59*0.1+G60*0.15+G61*0.15+G62*0.2</f>
        <v>1068.73</v>
      </c>
      <c r="H54" s="115"/>
      <c r="I54" s="115"/>
      <c r="J54" s="115"/>
      <c r="K54" s="20"/>
      <c r="L54" s="20"/>
      <c r="M54" s="20"/>
      <c r="N54" s="20"/>
      <c r="O54" s="141"/>
    </row>
    <row r="55" s="2" customFormat="1" ht="25" customHeight="1" outlineLevel="1" spans="1:15">
      <c r="A55" s="126">
        <v>2</v>
      </c>
      <c r="B55" s="127" t="s">
        <v>178</v>
      </c>
      <c r="C55" s="129" t="s">
        <v>179</v>
      </c>
      <c r="D55" s="130" t="s">
        <v>180</v>
      </c>
      <c r="E55" s="113" t="s">
        <v>66</v>
      </c>
      <c r="F55" s="20" t="s">
        <v>181</v>
      </c>
      <c r="G55" s="20">
        <f>G54*0.15</f>
        <v>160.3095</v>
      </c>
      <c r="H55" s="115"/>
      <c r="I55" s="115"/>
      <c r="J55" s="115"/>
      <c r="K55" s="20"/>
      <c r="L55" s="20"/>
      <c r="M55" s="20"/>
      <c r="N55" s="20"/>
      <c r="O55" s="141"/>
    </row>
    <row r="56" s="2" customFormat="1" ht="25" customHeight="1" outlineLevel="1" spans="1:15">
      <c r="A56" s="126">
        <v>3</v>
      </c>
      <c r="B56" s="131" t="s">
        <v>182</v>
      </c>
      <c r="C56" s="128" t="s">
        <v>183</v>
      </c>
      <c r="D56" s="130" t="s">
        <v>180</v>
      </c>
      <c r="E56" s="113" t="s">
        <v>66</v>
      </c>
      <c r="F56" s="20" t="s">
        <v>181</v>
      </c>
      <c r="G56" s="20">
        <f>G54*0.1</f>
        <v>106.873</v>
      </c>
      <c r="H56" s="115"/>
      <c r="I56" s="115"/>
      <c r="J56" s="115"/>
      <c r="K56" s="20"/>
      <c r="L56" s="20"/>
      <c r="M56" s="20"/>
      <c r="N56" s="20"/>
      <c r="O56" s="141"/>
    </row>
    <row r="57" s="2" customFormat="1" ht="25" customHeight="1" outlineLevel="1" spans="1:15">
      <c r="A57" s="126">
        <v>4</v>
      </c>
      <c r="B57" s="127" t="s">
        <v>184</v>
      </c>
      <c r="C57" s="128" t="s">
        <v>185</v>
      </c>
      <c r="D57" s="116" t="s">
        <v>126</v>
      </c>
      <c r="E57" s="113" t="s">
        <v>66</v>
      </c>
      <c r="F57" s="20" t="s">
        <v>73</v>
      </c>
      <c r="G57" s="20">
        <f>100.95*0.1</f>
        <v>10.095</v>
      </c>
      <c r="H57" s="115"/>
      <c r="I57" s="115"/>
      <c r="J57" s="115"/>
      <c r="K57" s="20"/>
      <c r="L57" s="20"/>
      <c r="M57" s="20"/>
      <c r="N57" s="20"/>
      <c r="O57" s="141"/>
    </row>
    <row r="58" s="2" customFormat="1" ht="25" customHeight="1" outlineLevel="1" spans="1:16">
      <c r="A58" s="126">
        <v>5</v>
      </c>
      <c r="B58" s="127" t="s">
        <v>186</v>
      </c>
      <c r="C58" s="128" t="s">
        <v>187</v>
      </c>
      <c r="D58" s="116" t="s">
        <v>72</v>
      </c>
      <c r="E58" s="113" t="s">
        <v>66</v>
      </c>
      <c r="F58" s="20" t="s">
        <v>73</v>
      </c>
      <c r="G58" s="20">
        <f>(115.79+110.37+117.45+115.18)*2</f>
        <v>917.58</v>
      </c>
      <c r="H58" s="115"/>
      <c r="I58" s="115"/>
      <c r="J58" s="115"/>
      <c r="K58" s="20"/>
      <c r="L58" s="20"/>
      <c r="M58" s="20"/>
      <c r="N58" s="20"/>
      <c r="O58" s="141" t="s">
        <v>188</v>
      </c>
      <c r="P58" s="42"/>
    </row>
    <row r="59" s="2" customFormat="1" ht="25" customHeight="1" outlineLevel="1" spans="1:15">
      <c r="A59" s="126">
        <v>6</v>
      </c>
      <c r="B59" s="127" t="s">
        <v>189</v>
      </c>
      <c r="C59" s="128" t="s">
        <v>190</v>
      </c>
      <c r="D59" s="116" t="s">
        <v>122</v>
      </c>
      <c r="E59" s="113" t="s">
        <v>66</v>
      </c>
      <c r="F59" s="20" t="s">
        <v>123</v>
      </c>
      <c r="G59" s="20">
        <f>(36.24+29.57+22.72)*2</f>
        <v>177.06</v>
      </c>
      <c r="H59" s="115"/>
      <c r="I59" s="115"/>
      <c r="J59" s="115"/>
      <c r="K59" s="20"/>
      <c r="L59" s="20"/>
      <c r="M59" s="20"/>
      <c r="N59" s="20"/>
      <c r="O59" s="141"/>
    </row>
    <row r="60" s="2" customFormat="1" ht="25" customHeight="1" outlineLevel="1" spans="1:15">
      <c r="A60" s="126">
        <v>7</v>
      </c>
      <c r="B60" s="127" t="s">
        <v>191</v>
      </c>
      <c r="C60" s="128" t="s">
        <v>192</v>
      </c>
      <c r="D60" s="116" t="s">
        <v>122</v>
      </c>
      <c r="E60" s="113" t="s">
        <v>66</v>
      </c>
      <c r="F60" s="20" t="s">
        <v>123</v>
      </c>
      <c r="G60" s="20">
        <f>52.08*2+45.88</f>
        <v>150.04</v>
      </c>
      <c r="H60" s="115"/>
      <c r="I60" s="115"/>
      <c r="J60" s="115"/>
      <c r="K60" s="20"/>
      <c r="L60" s="20"/>
      <c r="M60" s="20"/>
      <c r="N60" s="20"/>
      <c r="O60" s="141"/>
    </row>
    <row r="61" s="2" customFormat="1" ht="25" customHeight="1" outlineLevel="1" spans="1:15">
      <c r="A61" s="126">
        <v>8</v>
      </c>
      <c r="B61" s="127" t="s">
        <v>193</v>
      </c>
      <c r="C61" s="128" t="s">
        <v>194</v>
      </c>
      <c r="D61" s="116" t="s">
        <v>122</v>
      </c>
      <c r="E61" s="113" t="s">
        <v>66</v>
      </c>
      <c r="F61" s="20" t="s">
        <v>123</v>
      </c>
      <c r="G61" s="20">
        <v>1</v>
      </c>
      <c r="H61" s="115"/>
      <c r="I61" s="115"/>
      <c r="J61" s="115"/>
      <c r="K61" s="20"/>
      <c r="L61" s="20"/>
      <c r="M61" s="20"/>
      <c r="N61" s="20"/>
      <c r="O61" s="141"/>
    </row>
    <row r="62" s="2" customFormat="1" ht="25" customHeight="1" outlineLevel="1" spans="1:15">
      <c r="A62" s="126">
        <v>9</v>
      </c>
      <c r="B62" s="127" t="s">
        <v>195</v>
      </c>
      <c r="C62" s="128" t="s">
        <v>196</v>
      </c>
      <c r="D62" s="116" t="s">
        <v>122</v>
      </c>
      <c r="E62" s="113" t="s">
        <v>66</v>
      </c>
      <c r="F62" s="20" t="s">
        <v>123</v>
      </c>
      <c r="G62" s="20">
        <f>(36.24+36.15+30.2+29.57+23.36+22.72+98.73)*2</f>
        <v>553.94</v>
      </c>
      <c r="H62" s="115"/>
      <c r="I62" s="115"/>
      <c r="J62" s="115"/>
      <c r="K62" s="20"/>
      <c r="L62" s="20"/>
      <c r="M62" s="20"/>
      <c r="N62" s="20"/>
      <c r="O62" s="141"/>
    </row>
    <row r="63" s="2" customFormat="1" ht="25" customHeight="1" outlineLevel="1" spans="1:15">
      <c r="A63" s="122" t="s">
        <v>197</v>
      </c>
      <c r="B63" s="123" t="s">
        <v>198</v>
      </c>
      <c r="C63" s="123" t="s">
        <v>199</v>
      </c>
      <c r="D63" s="123"/>
      <c r="E63" s="123"/>
      <c r="F63" s="123"/>
      <c r="G63" s="123"/>
      <c r="H63" s="123"/>
      <c r="I63" s="123"/>
      <c r="J63" s="123"/>
      <c r="K63" s="123"/>
      <c r="L63" s="123"/>
      <c r="M63" s="123"/>
      <c r="N63" s="123"/>
      <c r="O63" s="123"/>
    </row>
    <row r="64" s="2" customFormat="1" ht="25" customHeight="1" outlineLevel="1" spans="1:15">
      <c r="A64" s="126">
        <v>1</v>
      </c>
      <c r="B64" s="20" t="s">
        <v>200</v>
      </c>
      <c r="C64" s="128" t="s">
        <v>201</v>
      </c>
      <c r="D64" s="130" t="s">
        <v>180</v>
      </c>
      <c r="E64" s="113" t="s">
        <v>66</v>
      </c>
      <c r="F64" s="20" t="s">
        <v>181</v>
      </c>
      <c r="G64" s="20">
        <f>0.66</f>
        <v>0.66</v>
      </c>
      <c r="H64" s="115"/>
      <c r="I64" s="115"/>
      <c r="J64" s="115"/>
      <c r="K64" s="20"/>
      <c r="L64" s="20"/>
      <c r="M64" s="20"/>
      <c r="N64" s="20"/>
      <c r="O64" s="141"/>
    </row>
    <row r="65" s="2" customFormat="1" ht="25" customHeight="1" outlineLevel="1" spans="1:16">
      <c r="A65" s="126">
        <v>2</v>
      </c>
      <c r="B65" s="127" t="s">
        <v>178</v>
      </c>
      <c r="C65" s="129" t="s">
        <v>179</v>
      </c>
      <c r="D65" s="130" t="s">
        <v>180</v>
      </c>
      <c r="E65" s="113" t="s">
        <v>66</v>
      </c>
      <c r="F65" s="20" t="s">
        <v>181</v>
      </c>
      <c r="G65" s="20">
        <f>36.9/4*3.5*0.66*0.15+36.9/4*0.5*1.13*0.15</f>
        <v>3.97828125</v>
      </c>
      <c r="H65" s="115"/>
      <c r="I65" s="115"/>
      <c r="J65" s="115"/>
      <c r="K65" s="20"/>
      <c r="L65" s="20"/>
      <c r="M65" s="20"/>
      <c r="N65" s="20"/>
      <c r="O65" s="141"/>
      <c r="P65" s="53"/>
    </row>
    <row r="66" s="2" customFormat="1" ht="25" customHeight="1" outlineLevel="1" spans="1:16">
      <c r="A66" s="126">
        <v>3</v>
      </c>
      <c r="B66" s="131" t="s">
        <v>182</v>
      </c>
      <c r="C66" s="128" t="s">
        <v>202</v>
      </c>
      <c r="D66" s="130" t="s">
        <v>180</v>
      </c>
      <c r="E66" s="113" t="s">
        <v>66</v>
      </c>
      <c r="F66" s="20" t="s">
        <v>181</v>
      </c>
      <c r="G66" s="20">
        <f>36.9/4*3.5*0.66*0.15+36.9/4*0.5*1.13*0.1</f>
        <v>3.717675</v>
      </c>
      <c r="H66" s="115"/>
      <c r="I66" s="115"/>
      <c r="J66" s="115"/>
      <c r="K66" s="20"/>
      <c r="L66" s="20"/>
      <c r="M66" s="20"/>
      <c r="N66" s="20"/>
      <c r="O66" s="141"/>
      <c r="P66" s="53"/>
    </row>
    <row r="67" s="2" customFormat="1" ht="25" customHeight="1" outlineLevel="1" spans="1:16">
      <c r="A67" s="126">
        <v>4</v>
      </c>
      <c r="B67" s="20" t="s">
        <v>203</v>
      </c>
      <c r="C67" s="142" t="s">
        <v>204</v>
      </c>
      <c r="D67" s="130" t="s">
        <v>180</v>
      </c>
      <c r="E67" s="113" t="s">
        <v>66</v>
      </c>
      <c r="F67" s="20" t="s">
        <v>181</v>
      </c>
      <c r="G67" s="20">
        <f>36.9/4*3.5*0.29</f>
        <v>9.363375</v>
      </c>
      <c r="H67" s="115"/>
      <c r="I67" s="115"/>
      <c r="J67" s="115"/>
      <c r="K67" s="20"/>
      <c r="L67" s="20"/>
      <c r="M67" s="20"/>
      <c r="N67" s="20"/>
      <c r="O67" s="141"/>
      <c r="P67" s="53"/>
    </row>
    <row r="68" s="2" customFormat="1" ht="25" customHeight="1" outlineLevel="1" spans="1:15">
      <c r="A68" s="126">
        <v>5</v>
      </c>
      <c r="B68" s="20" t="s">
        <v>205</v>
      </c>
      <c r="C68" s="142" t="s">
        <v>206</v>
      </c>
      <c r="D68" s="130" t="s">
        <v>180</v>
      </c>
      <c r="E68" s="113" t="s">
        <v>66</v>
      </c>
      <c r="F68" s="20" t="s">
        <v>181</v>
      </c>
      <c r="G68" s="20">
        <f>36.9/4*3.5*0.04*2</f>
        <v>2.583</v>
      </c>
      <c r="H68" s="115"/>
      <c r="I68" s="115"/>
      <c r="J68" s="115"/>
      <c r="K68" s="20"/>
      <c r="L68" s="20"/>
      <c r="M68" s="20"/>
      <c r="N68" s="20"/>
      <c r="O68" s="141"/>
    </row>
    <row r="69" s="2" customFormat="1" ht="25" customHeight="1" outlineLevel="1" spans="1:15">
      <c r="A69" s="126">
        <v>6</v>
      </c>
      <c r="B69" s="20" t="s">
        <v>207</v>
      </c>
      <c r="C69" s="128" t="s">
        <v>208</v>
      </c>
      <c r="D69" s="113" t="s">
        <v>65</v>
      </c>
      <c r="E69" s="113" t="s">
        <v>66</v>
      </c>
      <c r="F69" s="20" t="s">
        <v>67</v>
      </c>
      <c r="G69" s="20">
        <f>G68*0.05</f>
        <v>0.12915</v>
      </c>
      <c r="H69" s="115"/>
      <c r="I69" s="115"/>
      <c r="J69" s="115"/>
      <c r="K69" s="20"/>
      <c r="L69" s="20"/>
      <c r="M69" s="20"/>
      <c r="N69" s="20"/>
      <c r="O69" s="141"/>
    </row>
    <row r="70" s="2" customFormat="1" ht="25" customHeight="1" outlineLevel="1" spans="1:15">
      <c r="A70" s="126">
        <v>7</v>
      </c>
      <c r="B70" s="20" t="s">
        <v>209</v>
      </c>
      <c r="C70" s="128" t="s">
        <v>210</v>
      </c>
      <c r="D70" s="116" t="s">
        <v>122</v>
      </c>
      <c r="E70" s="113" t="s">
        <v>66</v>
      </c>
      <c r="F70" s="20" t="s">
        <v>123</v>
      </c>
      <c r="G70" s="20">
        <f>36.9/4*3.5</f>
        <v>32.2875</v>
      </c>
      <c r="H70" s="115"/>
      <c r="I70" s="115"/>
      <c r="J70" s="115"/>
      <c r="K70" s="20"/>
      <c r="L70" s="20"/>
      <c r="M70" s="20"/>
      <c r="N70" s="20"/>
      <c r="O70" s="141"/>
    </row>
    <row r="71" s="2" customFormat="1" ht="25" customHeight="1" outlineLevel="1" spans="1:15">
      <c r="A71" s="126">
        <v>8</v>
      </c>
      <c r="B71" s="20" t="s">
        <v>211</v>
      </c>
      <c r="C71" s="128" t="s">
        <v>212</v>
      </c>
      <c r="D71" s="116" t="s">
        <v>126</v>
      </c>
      <c r="E71" s="113" t="s">
        <v>66</v>
      </c>
      <c r="F71" s="20" t="s">
        <v>73</v>
      </c>
      <c r="G71" s="20">
        <f>G72</f>
        <v>74.44944</v>
      </c>
      <c r="H71" s="115"/>
      <c r="I71" s="115"/>
      <c r="J71" s="115"/>
      <c r="K71" s="20"/>
      <c r="L71" s="20"/>
      <c r="M71" s="20"/>
      <c r="N71" s="20"/>
      <c r="O71" s="141"/>
    </row>
    <row r="72" s="2" customFormat="1" ht="25" customHeight="1" outlineLevel="1" spans="1:15">
      <c r="A72" s="126">
        <v>9</v>
      </c>
      <c r="B72" s="20" t="s">
        <v>103</v>
      </c>
      <c r="C72" s="128" t="s">
        <v>213</v>
      </c>
      <c r="D72" s="116" t="s">
        <v>72</v>
      </c>
      <c r="E72" s="113" t="s">
        <v>66</v>
      </c>
      <c r="F72" s="20" t="s">
        <v>73</v>
      </c>
      <c r="G72" s="20">
        <f>36.9*(0.6*2+0.3)+36.9/4*(0.5*1.8*2+0.52*0.52)</f>
        <v>74.44944</v>
      </c>
      <c r="H72" s="115"/>
      <c r="I72" s="115"/>
      <c r="J72" s="115"/>
      <c r="K72" s="20"/>
      <c r="L72" s="20"/>
      <c r="M72" s="20"/>
      <c r="N72" s="20"/>
      <c r="O72" s="141"/>
    </row>
    <row r="73" s="2" customFormat="1" ht="25" customHeight="1" outlineLevel="1" spans="1:15">
      <c r="A73" s="122" t="s">
        <v>214</v>
      </c>
      <c r="B73" s="123" t="s">
        <v>215</v>
      </c>
      <c r="C73" s="123" t="s">
        <v>216</v>
      </c>
      <c r="D73" s="123"/>
      <c r="E73" s="123"/>
      <c r="F73" s="123"/>
      <c r="G73" s="123"/>
      <c r="H73" s="123"/>
      <c r="I73" s="123"/>
      <c r="J73" s="123"/>
      <c r="K73" s="123"/>
      <c r="L73" s="123"/>
      <c r="M73" s="123"/>
      <c r="N73" s="123"/>
      <c r="O73" s="123"/>
    </row>
    <row r="74" s="2" customFormat="1" ht="25" customHeight="1" outlineLevel="1" spans="1:15">
      <c r="A74" s="126">
        <v>1</v>
      </c>
      <c r="B74" s="20" t="s">
        <v>200</v>
      </c>
      <c r="C74" s="128" t="s">
        <v>201</v>
      </c>
      <c r="D74" s="130" t="s">
        <v>180</v>
      </c>
      <c r="E74" s="113" t="s">
        <v>66</v>
      </c>
      <c r="F74" s="20" t="s">
        <v>181</v>
      </c>
      <c r="G74" s="20">
        <f>G75+G76+G78</f>
        <v>14.6575</v>
      </c>
      <c r="H74" s="115"/>
      <c r="I74" s="115"/>
      <c r="J74" s="115"/>
      <c r="K74" s="20"/>
      <c r="L74" s="20"/>
      <c r="M74" s="20"/>
      <c r="N74" s="20"/>
      <c r="O74" s="141"/>
    </row>
    <row r="75" s="2" customFormat="1" ht="25" customHeight="1" outlineLevel="1" spans="1:15">
      <c r="A75" s="126">
        <v>2</v>
      </c>
      <c r="B75" s="127" t="s">
        <v>178</v>
      </c>
      <c r="C75" s="129" t="s">
        <v>217</v>
      </c>
      <c r="D75" s="130" t="s">
        <v>180</v>
      </c>
      <c r="E75" s="113" t="s">
        <v>66</v>
      </c>
      <c r="F75" s="20" t="s">
        <v>181</v>
      </c>
      <c r="G75" s="20">
        <f>10.375*1.6*0.2</f>
        <v>3.32</v>
      </c>
      <c r="H75" s="115"/>
      <c r="I75" s="115"/>
      <c r="J75" s="115"/>
      <c r="K75" s="20"/>
      <c r="L75" s="20"/>
      <c r="M75" s="20"/>
      <c r="N75" s="20"/>
      <c r="O75" s="141"/>
    </row>
    <row r="76" s="2" customFormat="1" ht="25" customHeight="1" outlineLevel="1" spans="1:15">
      <c r="A76" s="126">
        <v>3</v>
      </c>
      <c r="B76" s="131" t="s">
        <v>218</v>
      </c>
      <c r="C76" s="142" t="s">
        <v>206</v>
      </c>
      <c r="D76" s="130" t="s">
        <v>180</v>
      </c>
      <c r="E76" s="113" t="s">
        <v>66</v>
      </c>
      <c r="F76" s="20" t="s">
        <v>181</v>
      </c>
      <c r="G76" s="20">
        <f>10.375*1.2*0.75</f>
        <v>9.3375</v>
      </c>
      <c r="H76" s="115"/>
      <c r="I76" s="115"/>
      <c r="J76" s="115"/>
      <c r="K76" s="20"/>
      <c r="L76" s="20"/>
      <c r="M76" s="20"/>
      <c r="N76" s="20"/>
      <c r="O76" s="141"/>
    </row>
    <row r="77" s="2" customFormat="1" ht="25" customHeight="1" outlineLevel="1" spans="1:15">
      <c r="A77" s="126">
        <v>4</v>
      </c>
      <c r="B77" s="20" t="s">
        <v>219</v>
      </c>
      <c r="C77" s="128" t="s">
        <v>208</v>
      </c>
      <c r="D77" s="113" t="s">
        <v>65</v>
      </c>
      <c r="E77" s="113" t="s">
        <v>66</v>
      </c>
      <c r="F77" s="20" t="s">
        <v>67</v>
      </c>
      <c r="G77" s="20">
        <f>0.888*(10.375/0.15*1.2+1.2/0.15*10.375)/1000</f>
        <v>0.147408</v>
      </c>
      <c r="H77" s="115"/>
      <c r="I77" s="115"/>
      <c r="J77" s="115"/>
      <c r="K77" s="20"/>
      <c r="L77" s="20"/>
      <c r="M77" s="20"/>
      <c r="N77" s="20"/>
      <c r="O77" s="141"/>
    </row>
    <row r="78" s="2" customFormat="1" ht="25" customHeight="1" outlineLevel="1" spans="1:15">
      <c r="A78" s="126">
        <v>5</v>
      </c>
      <c r="B78" s="131" t="s">
        <v>220</v>
      </c>
      <c r="C78" s="142" t="s">
        <v>221</v>
      </c>
      <c r="D78" s="130" t="s">
        <v>180</v>
      </c>
      <c r="E78" s="113" t="s">
        <v>66</v>
      </c>
      <c r="F78" s="20" t="s">
        <v>181</v>
      </c>
      <c r="G78" s="20">
        <v>2</v>
      </c>
      <c r="H78" s="115"/>
      <c r="I78" s="115"/>
      <c r="J78" s="115"/>
      <c r="K78" s="20"/>
      <c r="L78" s="20"/>
      <c r="M78" s="20"/>
      <c r="N78" s="20"/>
      <c r="O78" s="141"/>
    </row>
    <row r="79" s="2" customFormat="1" ht="25" hidden="1" customHeight="1" outlineLevel="1" spans="1:15">
      <c r="A79" s="126">
        <v>6</v>
      </c>
      <c r="B79" s="20" t="s">
        <v>222</v>
      </c>
      <c r="C79" s="143" t="s">
        <v>223</v>
      </c>
      <c r="D79" s="127" t="s">
        <v>224</v>
      </c>
      <c r="E79" s="113" t="s">
        <v>66</v>
      </c>
      <c r="F79" s="127" t="s">
        <v>225</v>
      </c>
      <c r="G79" s="144">
        <v>0</v>
      </c>
      <c r="H79" s="115"/>
      <c r="I79" s="115"/>
      <c r="J79" s="115"/>
      <c r="K79" s="20"/>
      <c r="L79" s="20"/>
      <c r="M79" s="20"/>
      <c r="N79" s="20"/>
      <c r="O79" s="136" t="s">
        <v>93</v>
      </c>
    </row>
    <row r="80" s="2" customFormat="1" ht="25" hidden="1" customHeight="1" outlineLevel="1" spans="1:15">
      <c r="A80" s="126">
        <v>7</v>
      </c>
      <c r="B80" s="20" t="s">
        <v>226</v>
      </c>
      <c r="C80" s="143" t="s">
        <v>227</v>
      </c>
      <c r="D80" s="127" t="s">
        <v>228</v>
      </c>
      <c r="E80" s="113" t="s">
        <v>66</v>
      </c>
      <c r="F80" s="127" t="s">
        <v>229</v>
      </c>
      <c r="G80" s="144">
        <v>0</v>
      </c>
      <c r="H80" s="115"/>
      <c r="I80" s="115"/>
      <c r="J80" s="115"/>
      <c r="K80" s="20"/>
      <c r="L80" s="20"/>
      <c r="M80" s="20"/>
      <c r="N80" s="20"/>
      <c r="O80" s="136" t="s">
        <v>93</v>
      </c>
    </row>
    <row r="81" s="2" customFormat="1" ht="25" customHeight="1" spans="1:22">
      <c r="A81" s="109" t="s">
        <v>230</v>
      </c>
      <c r="B81" s="110" t="s">
        <v>231</v>
      </c>
      <c r="C81" s="110" t="s">
        <v>232</v>
      </c>
      <c r="D81" s="110"/>
      <c r="E81" s="110"/>
      <c r="F81" s="110"/>
      <c r="G81" s="110"/>
      <c r="H81" s="110"/>
      <c r="I81" s="110"/>
      <c r="J81" s="133"/>
      <c r="K81" s="133"/>
      <c r="L81" s="133"/>
      <c r="M81" s="133"/>
      <c r="N81" s="134"/>
      <c r="O81" s="133"/>
      <c r="T81" s="53"/>
      <c r="U81" s="53"/>
      <c r="V81" s="53"/>
    </row>
    <row r="82" s="2" customFormat="1" ht="25" customHeight="1" outlineLevel="1" spans="1:22">
      <c r="A82" s="111">
        <v>1</v>
      </c>
      <c r="B82" s="27" t="s">
        <v>233</v>
      </c>
      <c r="C82" s="24" t="s">
        <v>234</v>
      </c>
      <c r="D82" s="116" t="s">
        <v>235</v>
      </c>
      <c r="E82" s="113" t="s">
        <v>66</v>
      </c>
      <c r="F82" s="113" t="s">
        <v>236</v>
      </c>
      <c r="G82" s="114">
        <v>1</v>
      </c>
      <c r="H82" s="115"/>
      <c r="I82" s="115"/>
      <c r="J82" s="115"/>
      <c r="K82" s="20"/>
      <c r="L82" s="20"/>
      <c r="M82" s="20"/>
      <c r="N82" s="20"/>
      <c r="O82" s="135"/>
      <c r="T82" s="53"/>
      <c r="U82" s="53"/>
      <c r="V82" s="53"/>
    </row>
    <row r="83" s="2" customFormat="1" ht="25" hidden="1" customHeight="1" outlineLevel="1" spans="1:22">
      <c r="A83" s="111">
        <v>2</v>
      </c>
      <c r="B83" s="27" t="s">
        <v>237</v>
      </c>
      <c r="C83" s="24" t="s">
        <v>238</v>
      </c>
      <c r="D83" s="116" t="s">
        <v>235</v>
      </c>
      <c r="E83" s="113" t="s">
        <v>66</v>
      </c>
      <c r="F83" s="113" t="s">
        <v>236</v>
      </c>
      <c r="G83" s="119">
        <v>0</v>
      </c>
      <c r="H83" s="115"/>
      <c r="I83" s="115"/>
      <c r="J83" s="115"/>
      <c r="K83" s="20"/>
      <c r="L83" s="20"/>
      <c r="M83" s="20"/>
      <c r="N83" s="20"/>
      <c r="O83" s="136" t="s">
        <v>93</v>
      </c>
      <c r="T83" s="53"/>
      <c r="U83" s="53"/>
      <c r="V83" s="53"/>
    </row>
    <row r="84" s="2" customFormat="1" ht="25" customHeight="1" outlineLevel="1" spans="1:22">
      <c r="A84" s="111">
        <v>3</v>
      </c>
      <c r="B84" s="27" t="s">
        <v>239</v>
      </c>
      <c r="C84" s="24" t="s">
        <v>240</v>
      </c>
      <c r="D84" s="116" t="s">
        <v>235</v>
      </c>
      <c r="E84" s="113" t="s">
        <v>66</v>
      </c>
      <c r="F84" s="113" t="s">
        <v>236</v>
      </c>
      <c r="G84" s="114">
        <v>1</v>
      </c>
      <c r="H84" s="115"/>
      <c r="I84" s="115"/>
      <c r="J84" s="115"/>
      <c r="K84" s="20"/>
      <c r="L84" s="20"/>
      <c r="M84" s="20"/>
      <c r="N84" s="20"/>
      <c r="O84" s="136"/>
      <c r="T84" s="53"/>
      <c r="U84" s="53"/>
      <c r="V84" s="53"/>
    </row>
    <row r="85" s="2" customFormat="1" ht="25" customHeight="1" spans="1:22">
      <c r="A85" s="109" t="s">
        <v>241</v>
      </c>
      <c r="B85" s="110" t="s">
        <v>242</v>
      </c>
      <c r="C85" s="110" t="s">
        <v>62</v>
      </c>
      <c r="D85" s="110"/>
      <c r="E85" s="110"/>
      <c r="F85" s="110"/>
      <c r="G85" s="110"/>
      <c r="H85" s="110"/>
      <c r="I85" s="110"/>
      <c r="J85" s="133"/>
      <c r="K85" s="133"/>
      <c r="L85" s="133"/>
      <c r="M85" s="133"/>
      <c r="N85" s="134"/>
      <c r="O85" s="149"/>
      <c r="T85" s="53"/>
      <c r="U85" s="53"/>
      <c r="V85" s="53"/>
    </row>
    <row r="86" s="2" customFormat="1" ht="49" customHeight="1" outlineLevel="1" spans="1:22">
      <c r="A86" s="111">
        <v>1</v>
      </c>
      <c r="B86" s="27" t="s">
        <v>243</v>
      </c>
      <c r="C86" s="24" t="s">
        <v>244</v>
      </c>
      <c r="D86" s="116" t="s">
        <v>235</v>
      </c>
      <c r="E86" s="113" t="s">
        <v>66</v>
      </c>
      <c r="F86" s="113" t="s">
        <v>236</v>
      </c>
      <c r="G86" s="114">
        <v>1</v>
      </c>
      <c r="H86" s="115"/>
      <c r="I86" s="115"/>
      <c r="J86" s="115"/>
      <c r="K86" s="20"/>
      <c r="L86" s="20"/>
      <c r="M86" s="20"/>
      <c r="N86" s="20"/>
      <c r="O86" s="135"/>
      <c r="T86" s="53"/>
      <c r="U86" s="53"/>
      <c r="V86" s="53"/>
    </row>
    <row r="87" ht="25" customHeight="1" spans="1:15">
      <c r="A87" s="145" t="s">
        <v>245</v>
      </c>
      <c r="B87" s="146" t="s">
        <v>44</v>
      </c>
      <c r="C87" s="147"/>
      <c r="D87" s="148"/>
      <c r="E87" s="148"/>
      <c r="F87" s="148"/>
      <c r="G87" s="148"/>
      <c r="H87" s="148"/>
      <c r="I87" s="148"/>
      <c r="J87" s="148"/>
      <c r="K87" s="148"/>
      <c r="L87" s="148"/>
      <c r="M87" s="148"/>
      <c r="N87" s="148"/>
      <c r="O87" s="148"/>
    </row>
    <row r="88" ht="25" customHeight="1"/>
    <row r="89" ht="25" customHeight="1"/>
    <row r="90" ht="25" customHeight="1"/>
    <row r="91" ht="25" customHeight="1"/>
    <row r="92" ht="25" customHeight="1"/>
    <row r="93" ht="25" customHeight="1"/>
    <row r="94" ht="25" customHeight="1"/>
    <row r="95" ht="25" customHeight="1"/>
    <row r="96" ht="25" customHeight="1"/>
    <row r="97" ht="25" customHeight="1"/>
    <row r="98" ht="25" customHeight="1"/>
    <row r="99" ht="25" customHeight="1"/>
    <row r="100" ht="25" customHeight="1"/>
    <row r="101" ht="25" customHeight="1"/>
    <row r="102" ht="25" customHeight="1"/>
    <row r="103" ht="25" customHeight="1"/>
    <row r="104" ht="25" customHeight="1"/>
    <row r="105" ht="25" customHeight="1"/>
    <row r="106" ht="20" customHeight="1"/>
    <row r="107" ht="20" customHeight="1"/>
    <row r="108" ht="20" customHeight="1"/>
    <row r="109" ht="20" customHeight="1"/>
    <row r="110" ht="20" customHeight="1"/>
    <row r="111" ht="20" customHeight="1"/>
    <row r="112" ht="20" customHeight="1"/>
    <row r="113" ht="20" customHeight="1"/>
    <row r="114" ht="20" customHeight="1"/>
    <row r="115" ht="20" customHeight="1"/>
    <row r="116" ht="20" customHeight="1"/>
    <row r="117" ht="20" customHeight="1"/>
    <row r="118" ht="20" customHeight="1"/>
    <row r="119" ht="20" customHeight="1"/>
    <row r="120" ht="20" customHeight="1"/>
    <row r="121" ht="20" customHeight="1"/>
    <row r="122" ht="20" customHeight="1"/>
    <row r="123" ht="20" customHeight="1"/>
    <row r="124" ht="20" customHeight="1"/>
    <row r="125" ht="20" customHeight="1"/>
    <row r="126" ht="20" customHeight="1"/>
    <row r="127" ht="20" customHeight="1"/>
    <row r="128" ht="20" customHeight="1"/>
    <row r="129" ht="20" customHeight="1"/>
    <row r="130" ht="20" customHeight="1"/>
    <row r="131" ht="20" customHeight="1"/>
    <row r="132" ht="20" customHeight="1"/>
    <row r="133" ht="20" customHeight="1"/>
    <row r="134" ht="20" customHeight="1"/>
    <row r="135" ht="20" customHeight="1"/>
    <row r="136" ht="20" customHeight="1"/>
    <row r="137" ht="20" customHeight="1"/>
    <row r="138" ht="20" customHeight="1"/>
  </sheetData>
  <autoFilter ref="A2:O87">
    <extLst/>
  </autoFilter>
  <mergeCells count="16">
    <mergeCell ref="A1:O1"/>
    <mergeCell ref="H2:L2"/>
    <mergeCell ref="B87:C87"/>
    <mergeCell ref="A2:A4"/>
    <mergeCell ref="B2:B4"/>
    <mergeCell ref="C2:C4"/>
    <mergeCell ref="D2:D4"/>
    <mergeCell ref="E2:E4"/>
    <mergeCell ref="F2:F4"/>
    <mergeCell ref="G2:G4"/>
    <mergeCell ref="H3:H4"/>
    <mergeCell ref="I3:I4"/>
    <mergeCell ref="J3:J4"/>
    <mergeCell ref="M2:M4"/>
    <mergeCell ref="N2:N4"/>
    <mergeCell ref="O2:O4"/>
  </mergeCells>
  <printOptions horizontalCentered="1"/>
  <pageMargins left="0" right="0" top="0.393055555555556" bottom="0" header="0.5" footer="0.5"/>
  <pageSetup paperSize="9" scale="80" orientation="landscape" horizontalDpi="6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64"/>
  <sheetViews>
    <sheetView view="pageBreakPreview" zoomScaleNormal="100" workbookViewId="0">
      <pane ySplit="4" topLeftCell="A5" activePane="bottomLeft" state="frozen"/>
      <selection/>
      <selection pane="bottomLeft" activeCell="C10" sqref="C10:E10"/>
    </sheetView>
  </sheetViews>
  <sheetFormatPr defaultColWidth="9" defaultRowHeight="12"/>
  <cols>
    <col min="1" max="1" width="5.62727272727273" style="51" customWidth="1"/>
    <col min="2" max="2" width="10.6272727272727" style="52" customWidth="1"/>
    <col min="3" max="4" width="8.62727272727273" style="2" customWidth="1"/>
    <col min="5" max="5" width="8.62727272727273" style="53" customWidth="1"/>
    <col min="6" max="6" width="5.62727272727273" style="53" customWidth="1"/>
    <col min="7" max="10" width="8.62727272727273" style="53" customWidth="1"/>
    <col min="11" max="13" width="10.6272727272727" style="53" customWidth="1"/>
    <col min="14" max="14" width="10.6272727272727" style="2" customWidth="1"/>
    <col min="15" max="15" width="11.5" style="2"/>
    <col min="16" max="16384" width="9" style="2"/>
  </cols>
  <sheetData>
    <row r="1" s="2" customFormat="1" ht="30" customHeight="1" spans="1:15">
      <c r="A1" s="54" t="s">
        <v>246</v>
      </c>
      <c r="B1" s="55"/>
      <c r="C1" s="54"/>
      <c r="D1" s="54"/>
      <c r="E1" s="54"/>
      <c r="F1" s="54"/>
      <c r="G1" s="54"/>
      <c r="H1" s="54"/>
      <c r="I1" s="54"/>
      <c r="J1" s="54"/>
      <c r="K1" s="54"/>
      <c r="L1" s="54"/>
      <c r="M1" s="54"/>
      <c r="N1" s="54"/>
      <c r="O1" s="54"/>
    </row>
    <row r="2" ht="15" customHeight="1" spans="1:15">
      <c r="A2" s="56" t="s">
        <v>37</v>
      </c>
      <c r="B2" s="57" t="s">
        <v>247</v>
      </c>
      <c r="C2" s="56" t="s">
        <v>248</v>
      </c>
      <c r="D2" s="56"/>
      <c r="E2" s="56"/>
      <c r="F2" s="58" t="s">
        <v>50</v>
      </c>
      <c r="G2" s="58" t="s">
        <v>51</v>
      </c>
      <c r="H2" s="56" t="s">
        <v>249</v>
      </c>
      <c r="I2" s="56"/>
      <c r="J2" s="56"/>
      <c r="K2" s="56"/>
      <c r="L2" s="56"/>
      <c r="M2" s="83" t="s">
        <v>53</v>
      </c>
      <c r="N2" s="84" t="s">
        <v>54</v>
      </c>
      <c r="O2" s="56" t="s">
        <v>40</v>
      </c>
    </row>
    <row r="3" ht="15" customHeight="1" spans="1:15">
      <c r="A3" s="56"/>
      <c r="B3" s="59"/>
      <c r="C3" s="60" t="s">
        <v>250</v>
      </c>
      <c r="D3" s="60" t="s">
        <v>251</v>
      </c>
      <c r="E3" s="60" t="s">
        <v>252</v>
      </c>
      <c r="F3" s="61"/>
      <c r="G3" s="61"/>
      <c r="H3" s="62" t="s">
        <v>253</v>
      </c>
      <c r="I3" s="62" t="s">
        <v>254</v>
      </c>
      <c r="J3" s="85" t="s">
        <v>255</v>
      </c>
      <c r="K3" s="56" t="s">
        <v>256</v>
      </c>
      <c r="L3" s="56" t="s">
        <v>59</v>
      </c>
      <c r="M3" s="86"/>
      <c r="N3" s="84"/>
      <c r="O3" s="56"/>
    </row>
    <row r="4" ht="20" customHeight="1" spans="1:15">
      <c r="A4" s="58"/>
      <c r="B4" s="59"/>
      <c r="C4" s="57"/>
      <c r="D4" s="58"/>
      <c r="E4" s="58"/>
      <c r="F4" s="61"/>
      <c r="G4" s="61"/>
      <c r="H4" s="63"/>
      <c r="I4" s="63"/>
      <c r="J4" s="87"/>
      <c r="K4" s="88"/>
      <c r="L4" s="89"/>
      <c r="M4" s="90"/>
      <c r="N4" s="84"/>
      <c r="O4" s="58"/>
    </row>
    <row r="5" s="2" customFormat="1" ht="25" customHeight="1" spans="1:15">
      <c r="A5" s="64" t="s">
        <v>60</v>
      </c>
      <c r="B5" s="64" t="s">
        <v>257</v>
      </c>
      <c r="C5" s="65"/>
      <c r="D5" s="65"/>
      <c r="E5" s="65"/>
      <c r="F5" s="65"/>
      <c r="G5" s="65"/>
      <c r="H5" s="65"/>
      <c r="I5" s="65"/>
      <c r="J5" s="65"/>
      <c r="K5" s="65"/>
      <c r="L5" s="65"/>
      <c r="M5" s="65"/>
      <c r="N5" s="91"/>
      <c r="O5" s="64"/>
    </row>
    <row r="6" s="2" customFormat="1" ht="25" customHeight="1" outlineLevel="1" spans="1:15">
      <c r="A6" s="66">
        <v>1</v>
      </c>
      <c r="B6" s="67" t="s">
        <v>258</v>
      </c>
      <c r="C6" s="68">
        <v>12</v>
      </c>
      <c r="D6" s="68" t="s">
        <v>259</v>
      </c>
      <c r="E6" s="68" t="s">
        <v>260</v>
      </c>
      <c r="F6" s="68" t="s">
        <v>261</v>
      </c>
      <c r="G6" s="68">
        <v>2</v>
      </c>
      <c r="H6" s="69"/>
      <c r="I6" s="92"/>
      <c r="J6" s="92"/>
      <c r="K6" s="93"/>
      <c r="L6" s="94"/>
      <c r="M6" s="95"/>
      <c r="N6" s="95"/>
      <c r="O6" s="96" t="s">
        <v>262</v>
      </c>
    </row>
    <row r="7" s="2" customFormat="1" ht="25" customHeight="1" outlineLevel="1" spans="1:15">
      <c r="A7" s="64" t="s">
        <v>68</v>
      </c>
      <c r="B7" s="64" t="s">
        <v>263</v>
      </c>
      <c r="C7" s="65"/>
      <c r="D7" s="65"/>
      <c r="E7" s="65"/>
      <c r="F7" s="65"/>
      <c r="G7" s="65"/>
      <c r="H7" s="65"/>
      <c r="I7" s="65"/>
      <c r="J7" s="65"/>
      <c r="K7" s="65"/>
      <c r="L7" s="65"/>
      <c r="M7" s="65"/>
      <c r="N7" s="91"/>
      <c r="O7" s="64"/>
    </row>
    <row r="8" s="2" customFormat="1" ht="25" customHeight="1" outlineLevel="1" spans="1:15">
      <c r="A8" s="70">
        <v>1</v>
      </c>
      <c r="B8" s="71" t="s">
        <v>264</v>
      </c>
      <c r="C8" s="70"/>
      <c r="D8" s="70">
        <v>15</v>
      </c>
      <c r="E8" s="72"/>
      <c r="F8" s="73" t="s">
        <v>73</v>
      </c>
      <c r="G8" s="74">
        <v>57</v>
      </c>
      <c r="H8" s="75"/>
      <c r="I8" s="75"/>
      <c r="J8" s="75"/>
      <c r="K8" s="93"/>
      <c r="L8" s="94"/>
      <c r="M8" s="95"/>
      <c r="N8" s="95"/>
      <c r="O8" s="97" t="s">
        <v>265</v>
      </c>
    </row>
    <row r="9" s="2" customFormat="1" ht="25" customHeight="1" outlineLevel="1" spans="1:15">
      <c r="A9" s="70">
        <v>2</v>
      </c>
      <c r="B9" s="71" t="s">
        <v>266</v>
      </c>
      <c r="C9" s="70"/>
      <c r="D9" s="70"/>
      <c r="E9" s="72"/>
      <c r="F9" s="73" t="s">
        <v>73</v>
      </c>
      <c r="G9" s="74">
        <v>192</v>
      </c>
      <c r="H9" s="75"/>
      <c r="I9" s="75"/>
      <c r="J9" s="75"/>
      <c r="K9" s="93"/>
      <c r="L9" s="94"/>
      <c r="M9" s="95"/>
      <c r="N9" s="95"/>
      <c r="O9" s="97" t="s">
        <v>267</v>
      </c>
    </row>
    <row r="10" s="2" customFormat="1" ht="25" customHeight="1" outlineLevel="1" spans="1:15">
      <c r="A10" s="70">
        <v>3</v>
      </c>
      <c r="B10" s="71" t="s">
        <v>268</v>
      </c>
      <c r="C10" s="76" t="s">
        <v>269</v>
      </c>
      <c r="D10" s="77"/>
      <c r="E10" s="78"/>
      <c r="F10" s="73" t="s">
        <v>181</v>
      </c>
      <c r="G10" s="74">
        <f>G9*0.03</f>
        <v>5.76</v>
      </c>
      <c r="H10" s="75"/>
      <c r="I10" s="75"/>
      <c r="J10" s="75"/>
      <c r="K10" s="93"/>
      <c r="L10" s="94"/>
      <c r="M10" s="95"/>
      <c r="N10" s="95"/>
      <c r="O10" s="98" t="s">
        <v>270</v>
      </c>
    </row>
    <row r="11" s="2" customFormat="1" ht="25" customHeight="1" outlineLevel="1" spans="1:15">
      <c r="A11" s="70">
        <v>4</v>
      </c>
      <c r="B11" s="71" t="s">
        <v>271</v>
      </c>
      <c r="C11" s="76" t="s">
        <v>272</v>
      </c>
      <c r="D11" s="77"/>
      <c r="E11" s="78"/>
      <c r="F11" s="73" t="s">
        <v>73</v>
      </c>
      <c r="G11" s="74">
        <f>G8+G9</f>
        <v>249</v>
      </c>
      <c r="H11" s="75"/>
      <c r="I11" s="75"/>
      <c r="J11" s="75"/>
      <c r="K11" s="93"/>
      <c r="L11" s="94"/>
      <c r="M11" s="95"/>
      <c r="N11" s="95"/>
      <c r="O11" s="97" t="s">
        <v>273</v>
      </c>
    </row>
    <row r="12" s="2" customFormat="1" ht="25" customHeight="1" outlineLevel="1" spans="1:15">
      <c r="A12" s="79" t="s">
        <v>90</v>
      </c>
      <c r="B12" s="79" t="s">
        <v>44</v>
      </c>
      <c r="C12" s="80"/>
      <c r="D12" s="80"/>
      <c r="E12" s="80"/>
      <c r="F12" s="81"/>
      <c r="G12" s="81"/>
      <c r="H12" s="82"/>
      <c r="I12" s="82"/>
      <c r="J12" s="82"/>
      <c r="K12" s="82"/>
      <c r="L12" s="82"/>
      <c r="M12" s="82"/>
      <c r="N12" s="99"/>
      <c r="O12" s="100"/>
    </row>
    <row r="13" ht="20" customHeight="1"/>
    <row r="14" ht="20" customHeight="1"/>
    <row r="15" ht="20" customHeight="1"/>
    <row r="16" ht="20" customHeight="1"/>
    <row r="17" ht="20" customHeight="1"/>
    <row r="18" ht="20" customHeight="1"/>
    <row r="19" ht="20" customHeight="1"/>
    <row r="20" ht="20" customHeight="1"/>
    <row r="21" ht="20" customHeight="1"/>
    <row r="22" ht="20" customHeight="1"/>
    <row r="23" ht="20" customHeight="1"/>
    <row r="24" ht="20" customHeight="1"/>
    <row r="25" ht="20" customHeight="1"/>
    <row r="26" ht="20" customHeight="1"/>
    <row r="27" ht="20" customHeight="1"/>
    <row r="28" ht="20" customHeight="1"/>
    <row r="29" ht="20" customHeight="1"/>
    <row r="30" ht="20" customHeight="1"/>
    <row r="31" ht="20" customHeight="1"/>
    <row r="32" ht="20" customHeight="1"/>
    <row r="33" ht="20" customHeight="1"/>
    <row r="34" ht="20" customHeight="1"/>
    <row r="35" ht="20" customHeight="1"/>
    <row r="36" ht="20" customHeight="1"/>
    <row r="37" ht="20" customHeight="1"/>
    <row r="38" ht="20" customHeight="1"/>
    <row r="39" ht="20" customHeight="1"/>
    <row r="40" ht="20" customHeight="1"/>
    <row r="41" ht="20" customHeight="1"/>
    <row r="42" ht="20" customHeight="1"/>
    <row r="43" ht="20" customHeight="1"/>
    <row r="44" ht="20" customHeight="1"/>
    <row r="45" ht="20" customHeight="1"/>
    <row r="46" ht="20" customHeight="1"/>
    <row r="47" ht="20" customHeight="1"/>
    <row r="48" ht="20" customHeight="1"/>
    <row r="49" ht="20" customHeight="1"/>
    <row r="50" ht="20" customHeight="1"/>
    <row r="51" ht="20" customHeight="1"/>
    <row r="52" ht="20" customHeight="1"/>
    <row r="53" ht="20" customHeight="1"/>
    <row r="54" ht="20" customHeight="1"/>
    <row r="55" ht="20" customHeight="1"/>
    <row r="56" ht="20" customHeight="1"/>
    <row r="57" ht="20" customHeight="1"/>
    <row r="58" ht="20" customHeight="1"/>
    <row r="59" ht="20" customHeight="1"/>
    <row r="60" ht="20" customHeight="1"/>
    <row r="61" ht="20" customHeight="1"/>
    <row r="62" ht="20" customHeight="1"/>
    <row r="63" ht="20" customHeight="1"/>
    <row r="64" ht="20" customHeight="1"/>
  </sheetData>
  <autoFilter ref="A2:M12">
    <extLst/>
  </autoFilter>
  <mergeCells count="19">
    <mergeCell ref="A1:O1"/>
    <mergeCell ref="C2:E2"/>
    <mergeCell ref="H2:L2"/>
    <mergeCell ref="C10:E10"/>
    <mergeCell ref="C11:E11"/>
    <mergeCell ref="B12:F12"/>
    <mergeCell ref="A2:A4"/>
    <mergeCell ref="B2:B4"/>
    <mergeCell ref="C3:C4"/>
    <mergeCell ref="D3:D4"/>
    <mergeCell ref="E3:E4"/>
    <mergeCell ref="F2:F4"/>
    <mergeCell ref="G2:G4"/>
    <mergeCell ref="H3:H4"/>
    <mergeCell ref="I3:I4"/>
    <mergeCell ref="J3:J4"/>
    <mergeCell ref="M2:M4"/>
    <mergeCell ref="N2:N4"/>
    <mergeCell ref="O2:O4"/>
  </mergeCells>
  <printOptions horizontalCentered="1"/>
  <pageMargins left="0" right="0" top="0.393055555555556" bottom="0"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T87"/>
  <sheetViews>
    <sheetView tabSelected="1" view="pageBreakPreview" zoomScaleNormal="100" workbookViewId="0">
      <pane ySplit="4" topLeftCell="A66" activePane="bottomLeft" state="frozen"/>
      <selection/>
      <selection pane="bottomLeft" activeCell="A72" sqref="A72:O72"/>
    </sheetView>
  </sheetViews>
  <sheetFormatPr defaultColWidth="9" defaultRowHeight="14"/>
  <cols>
    <col min="1" max="1" width="5.62727272727273" style="2" customWidth="1"/>
    <col min="2" max="2" width="12.6272727272727" style="2" customWidth="1"/>
    <col min="3" max="3" width="25.6272727272727" style="2" customWidth="1"/>
    <col min="4" max="4" width="15.6272727272727" style="2" customWidth="1"/>
    <col min="5" max="5" width="10.6272727272727" style="2" customWidth="1"/>
    <col min="6" max="6" width="5.62727272727273" style="2" customWidth="1"/>
    <col min="7" max="7" width="8.62727272727273" style="2" customWidth="1"/>
    <col min="8" max="9" width="10.6272727272727" style="2" customWidth="1"/>
    <col min="10" max="14" width="10.6272727272727" style="3" customWidth="1"/>
    <col min="15" max="15" width="15.6272727272727" style="3" customWidth="1"/>
    <col min="16" max="16" width="21.4454545454545" style="3" customWidth="1"/>
    <col min="17" max="16384" width="9" style="3"/>
  </cols>
  <sheetData>
    <row r="1" s="1" customFormat="1" ht="30" customHeight="1" spans="1:15">
      <c r="A1" s="4" t="s">
        <v>274</v>
      </c>
      <c r="B1" s="4"/>
      <c r="C1" s="4"/>
      <c r="D1" s="4"/>
      <c r="E1" s="4"/>
      <c r="F1" s="4"/>
      <c r="G1" s="4"/>
      <c r="H1" s="4"/>
      <c r="I1" s="4"/>
      <c r="J1" s="4"/>
      <c r="K1" s="4"/>
      <c r="L1" s="4"/>
      <c r="M1" s="4"/>
      <c r="N1" s="4"/>
      <c r="O1" s="4"/>
    </row>
    <row r="2" ht="15" customHeight="1" spans="1:15">
      <c r="A2" s="5" t="s">
        <v>37</v>
      </c>
      <c r="B2" s="5" t="s">
        <v>46</v>
      </c>
      <c r="C2" s="5" t="s">
        <v>47</v>
      </c>
      <c r="D2" s="5" t="s">
        <v>48</v>
      </c>
      <c r="E2" s="6" t="s">
        <v>49</v>
      </c>
      <c r="F2" s="5" t="s">
        <v>50</v>
      </c>
      <c r="G2" s="5" t="s">
        <v>51</v>
      </c>
      <c r="H2" s="5" t="s">
        <v>52</v>
      </c>
      <c r="I2" s="5"/>
      <c r="J2" s="29"/>
      <c r="K2" s="5"/>
      <c r="L2" s="30"/>
      <c r="M2" s="31" t="s">
        <v>53</v>
      </c>
      <c r="N2" s="30" t="s">
        <v>275</v>
      </c>
      <c r="O2" s="5" t="s">
        <v>276</v>
      </c>
    </row>
    <row r="3" ht="15" customHeight="1" spans="1:15">
      <c r="A3" s="5"/>
      <c r="B3" s="5"/>
      <c r="C3" s="5"/>
      <c r="D3" s="5"/>
      <c r="E3" s="7"/>
      <c r="F3" s="5"/>
      <c r="G3" s="5"/>
      <c r="H3" s="8" t="s">
        <v>55</v>
      </c>
      <c r="I3" s="32" t="s">
        <v>56</v>
      </c>
      <c r="J3" s="32" t="s">
        <v>57</v>
      </c>
      <c r="K3" s="30" t="s">
        <v>58</v>
      </c>
      <c r="L3" s="30" t="s">
        <v>59</v>
      </c>
      <c r="M3" s="33"/>
      <c r="N3" s="30"/>
      <c r="O3" s="5"/>
    </row>
    <row r="4" ht="15" customHeight="1" spans="1:15">
      <c r="A4" s="5"/>
      <c r="B4" s="5"/>
      <c r="C4" s="5"/>
      <c r="D4" s="5"/>
      <c r="E4" s="9"/>
      <c r="F4" s="5"/>
      <c r="G4" s="5"/>
      <c r="H4" s="5"/>
      <c r="I4" s="8"/>
      <c r="J4" s="8"/>
      <c r="K4" s="34"/>
      <c r="L4" s="34"/>
      <c r="M4" s="35"/>
      <c r="N4" s="30"/>
      <c r="O4" s="5"/>
    </row>
    <row r="5" ht="25" customHeight="1" spans="1:15">
      <c r="A5" s="10" t="s">
        <v>60</v>
      </c>
      <c r="B5" s="11" t="s">
        <v>277</v>
      </c>
      <c r="C5" s="12"/>
      <c r="D5" s="13"/>
      <c r="E5" s="13"/>
      <c r="F5" s="13"/>
      <c r="G5" s="13"/>
      <c r="H5" s="14"/>
      <c r="I5" s="14"/>
      <c r="J5" s="36"/>
      <c r="K5" s="36"/>
      <c r="L5" s="36"/>
      <c r="M5" s="36"/>
      <c r="N5" s="37"/>
      <c r="O5" s="36"/>
    </row>
    <row r="6" s="2" customFormat="1" ht="25" customHeight="1" outlineLevel="1" spans="1:20">
      <c r="A6" s="15">
        <v>1</v>
      </c>
      <c r="B6" s="16" t="s">
        <v>278</v>
      </c>
      <c r="C6" s="17" t="s">
        <v>279</v>
      </c>
      <c r="D6" s="18" t="s">
        <v>280</v>
      </c>
      <c r="E6" s="19" t="s">
        <v>66</v>
      </c>
      <c r="F6" s="20" t="s">
        <v>229</v>
      </c>
      <c r="G6" s="15">
        <v>2</v>
      </c>
      <c r="H6" s="21"/>
      <c r="I6" s="21"/>
      <c r="J6" s="21"/>
      <c r="K6" s="38"/>
      <c r="L6" s="38"/>
      <c r="M6" s="38"/>
      <c r="N6" s="38"/>
      <c r="O6" s="39"/>
      <c r="P6" s="40"/>
      <c r="Q6" s="40"/>
      <c r="R6" s="40"/>
      <c r="S6" s="40"/>
      <c r="T6" s="42"/>
    </row>
    <row r="7" s="2" customFormat="1" ht="25" customHeight="1" outlineLevel="1" spans="1:20">
      <c r="A7" s="15">
        <f t="shared" ref="A7:A34" si="0">+A6+1</f>
        <v>2</v>
      </c>
      <c r="B7" s="16" t="s">
        <v>281</v>
      </c>
      <c r="C7" s="17" t="s">
        <v>279</v>
      </c>
      <c r="D7" s="18" t="s">
        <v>280</v>
      </c>
      <c r="E7" s="19" t="s">
        <v>66</v>
      </c>
      <c r="F7" s="20" t="s">
        <v>229</v>
      </c>
      <c r="G7" s="15">
        <v>19</v>
      </c>
      <c r="H7" s="21"/>
      <c r="I7" s="21"/>
      <c r="J7" s="21"/>
      <c r="K7" s="38"/>
      <c r="L7" s="38"/>
      <c r="M7" s="38"/>
      <c r="N7" s="38"/>
      <c r="O7" s="39"/>
      <c r="P7" s="40"/>
      <c r="Q7" s="40"/>
      <c r="R7" s="40"/>
      <c r="S7" s="40"/>
      <c r="T7" s="42"/>
    </row>
    <row r="8" s="2" customFormat="1" ht="25" customHeight="1" outlineLevel="1" spans="1:20">
      <c r="A8" s="15">
        <f t="shared" si="0"/>
        <v>3</v>
      </c>
      <c r="B8" s="16" t="s">
        <v>282</v>
      </c>
      <c r="C8" s="17" t="s">
        <v>279</v>
      </c>
      <c r="D8" s="18" t="s">
        <v>280</v>
      </c>
      <c r="E8" s="19" t="s">
        <v>66</v>
      </c>
      <c r="F8" s="20" t="s">
        <v>229</v>
      </c>
      <c r="G8" s="15">
        <v>4</v>
      </c>
      <c r="H8" s="21"/>
      <c r="I8" s="21"/>
      <c r="J8" s="21"/>
      <c r="K8" s="38"/>
      <c r="L8" s="38"/>
      <c r="M8" s="38"/>
      <c r="N8" s="38"/>
      <c r="O8" s="39"/>
      <c r="P8" s="40"/>
      <c r="Q8" s="40"/>
      <c r="R8" s="40"/>
      <c r="S8" s="40"/>
      <c r="T8" s="42"/>
    </row>
    <row r="9" s="2" customFormat="1" ht="25" customHeight="1" outlineLevel="1" spans="1:20">
      <c r="A9" s="15">
        <f t="shared" si="0"/>
        <v>4</v>
      </c>
      <c r="B9" s="16" t="s">
        <v>283</v>
      </c>
      <c r="C9" s="17" t="s">
        <v>279</v>
      </c>
      <c r="D9" s="18" t="s">
        <v>280</v>
      </c>
      <c r="E9" s="19" t="s">
        <v>66</v>
      </c>
      <c r="F9" s="20" t="s">
        <v>229</v>
      </c>
      <c r="G9" s="15">
        <v>8</v>
      </c>
      <c r="H9" s="21"/>
      <c r="I9" s="21"/>
      <c r="J9" s="21"/>
      <c r="K9" s="38"/>
      <c r="L9" s="38"/>
      <c r="M9" s="38"/>
      <c r="N9" s="38"/>
      <c r="O9" s="39"/>
      <c r="P9" s="40"/>
      <c r="Q9" s="40"/>
      <c r="R9" s="40"/>
      <c r="S9" s="40"/>
      <c r="T9" s="42"/>
    </row>
    <row r="10" s="2" customFormat="1" ht="25" customHeight="1" outlineLevel="1" spans="1:20">
      <c r="A10" s="15">
        <f t="shared" si="0"/>
        <v>5</v>
      </c>
      <c r="B10" s="16" t="s">
        <v>284</v>
      </c>
      <c r="C10" s="17" t="s">
        <v>279</v>
      </c>
      <c r="D10" s="18" t="s">
        <v>280</v>
      </c>
      <c r="E10" s="19" t="s">
        <v>66</v>
      </c>
      <c r="F10" s="20" t="s">
        <v>229</v>
      </c>
      <c r="G10" s="15">
        <v>12</v>
      </c>
      <c r="H10" s="21"/>
      <c r="I10" s="21"/>
      <c r="J10" s="21"/>
      <c r="K10" s="38"/>
      <c r="L10" s="38"/>
      <c r="M10" s="38"/>
      <c r="N10" s="38"/>
      <c r="O10" s="39"/>
      <c r="P10" s="40"/>
      <c r="Q10" s="40"/>
      <c r="R10" s="40"/>
      <c r="S10" s="40"/>
      <c r="T10" s="42"/>
    </row>
    <row r="11" s="2" customFormat="1" ht="25" customHeight="1" outlineLevel="1" spans="1:20">
      <c r="A11" s="15">
        <f t="shared" si="0"/>
        <v>6</v>
      </c>
      <c r="B11" s="16" t="s">
        <v>285</v>
      </c>
      <c r="C11" s="17" t="s">
        <v>279</v>
      </c>
      <c r="D11" s="18" t="s">
        <v>286</v>
      </c>
      <c r="E11" s="19" t="s">
        <v>66</v>
      </c>
      <c r="F11" s="20" t="s">
        <v>123</v>
      </c>
      <c r="G11" s="15">
        <v>21.2</v>
      </c>
      <c r="H11" s="21"/>
      <c r="I11" s="21"/>
      <c r="J11" s="21"/>
      <c r="K11" s="38"/>
      <c r="L11" s="38"/>
      <c r="M11" s="38"/>
      <c r="N11" s="38"/>
      <c r="O11" s="39"/>
      <c r="P11" s="40"/>
      <c r="Q11" s="40"/>
      <c r="R11" s="40"/>
      <c r="S11" s="40"/>
      <c r="T11" s="42"/>
    </row>
    <row r="12" s="2" customFormat="1" ht="25" customHeight="1" outlineLevel="1" spans="1:20">
      <c r="A12" s="15">
        <f t="shared" si="0"/>
        <v>7</v>
      </c>
      <c r="B12" s="16" t="s">
        <v>287</v>
      </c>
      <c r="C12" s="17" t="s">
        <v>279</v>
      </c>
      <c r="D12" s="18" t="s">
        <v>286</v>
      </c>
      <c r="E12" s="19" t="s">
        <v>66</v>
      </c>
      <c r="F12" s="20" t="s">
        <v>123</v>
      </c>
      <c r="G12" s="15">
        <v>770</v>
      </c>
      <c r="H12" s="21"/>
      <c r="I12" s="21"/>
      <c r="J12" s="21"/>
      <c r="K12" s="38"/>
      <c r="L12" s="38"/>
      <c r="M12" s="38"/>
      <c r="N12" s="38"/>
      <c r="O12" s="39"/>
      <c r="P12" s="40"/>
      <c r="Q12" s="40"/>
      <c r="R12" s="40"/>
      <c r="S12" s="40"/>
      <c r="T12" s="42"/>
    </row>
    <row r="13" s="2" customFormat="1" ht="25" customHeight="1" outlineLevel="1" spans="1:20">
      <c r="A13" s="15">
        <f t="shared" si="0"/>
        <v>8</v>
      </c>
      <c r="B13" s="16" t="s">
        <v>288</v>
      </c>
      <c r="C13" s="17" t="s">
        <v>279</v>
      </c>
      <c r="D13" s="18" t="s">
        <v>280</v>
      </c>
      <c r="E13" s="19" t="s">
        <v>66</v>
      </c>
      <c r="F13" s="20" t="s">
        <v>229</v>
      </c>
      <c r="G13" s="15">
        <v>40</v>
      </c>
      <c r="H13" s="21"/>
      <c r="I13" s="21"/>
      <c r="J13" s="21"/>
      <c r="K13" s="38"/>
      <c r="L13" s="38"/>
      <c r="M13" s="38"/>
      <c r="N13" s="38"/>
      <c r="O13" s="39"/>
      <c r="P13" s="40"/>
      <c r="Q13" s="40"/>
      <c r="R13" s="40"/>
      <c r="S13" s="40"/>
      <c r="T13" s="42"/>
    </row>
    <row r="14" s="2" customFormat="1" ht="25" customHeight="1" outlineLevel="1" spans="1:20">
      <c r="A14" s="15">
        <f t="shared" si="0"/>
        <v>9</v>
      </c>
      <c r="B14" s="16" t="s">
        <v>289</v>
      </c>
      <c r="C14" s="17" t="s">
        <v>279</v>
      </c>
      <c r="D14" s="18" t="s">
        <v>280</v>
      </c>
      <c r="E14" s="19" t="s">
        <v>66</v>
      </c>
      <c r="F14" s="20" t="s">
        <v>229</v>
      </c>
      <c r="G14" s="15">
        <v>2</v>
      </c>
      <c r="H14" s="21"/>
      <c r="I14" s="21"/>
      <c r="J14" s="21"/>
      <c r="K14" s="38"/>
      <c r="L14" s="38"/>
      <c r="M14" s="38"/>
      <c r="N14" s="38"/>
      <c r="O14" s="39"/>
      <c r="P14" s="40"/>
      <c r="Q14" s="40"/>
      <c r="R14" s="40"/>
      <c r="S14" s="40"/>
      <c r="T14" s="42"/>
    </row>
    <row r="15" s="2" customFormat="1" ht="25" customHeight="1" outlineLevel="1" spans="1:20">
      <c r="A15" s="15">
        <f t="shared" si="0"/>
        <v>10</v>
      </c>
      <c r="B15" s="16" t="s">
        <v>290</v>
      </c>
      <c r="C15" s="17" t="s">
        <v>291</v>
      </c>
      <c r="D15" s="18" t="s">
        <v>292</v>
      </c>
      <c r="E15" s="19" t="s">
        <v>66</v>
      </c>
      <c r="F15" s="22" t="s">
        <v>293</v>
      </c>
      <c r="G15" s="15">
        <v>6</v>
      </c>
      <c r="H15" s="21"/>
      <c r="I15" s="21"/>
      <c r="J15" s="21"/>
      <c r="K15" s="38"/>
      <c r="L15" s="38"/>
      <c r="M15" s="38"/>
      <c r="N15" s="38"/>
      <c r="O15" s="39"/>
      <c r="P15" s="40"/>
      <c r="Q15" s="40"/>
      <c r="R15" s="40"/>
      <c r="S15" s="40"/>
      <c r="T15" s="42"/>
    </row>
    <row r="16" s="2" customFormat="1" ht="25" customHeight="1" outlineLevel="1" spans="1:20">
      <c r="A16" s="15">
        <f t="shared" si="0"/>
        <v>11</v>
      </c>
      <c r="B16" s="16" t="s">
        <v>294</v>
      </c>
      <c r="C16" s="17" t="s">
        <v>291</v>
      </c>
      <c r="D16" s="18" t="s">
        <v>292</v>
      </c>
      <c r="E16" s="19" t="s">
        <v>66</v>
      </c>
      <c r="F16" s="22" t="s">
        <v>293</v>
      </c>
      <c r="G16" s="15">
        <v>5</v>
      </c>
      <c r="H16" s="21"/>
      <c r="I16" s="21"/>
      <c r="J16" s="21"/>
      <c r="K16" s="38"/>
      <c r="L16" s="38"/>
      <c r="M16" s="38"/>
      <c r="N16" s="38"/>
      <c r="O16" s="39"/>
      <c r="P16" s="40"/>
      <c r="Q16" s="40"/>
      <c r="R16" s="40"/>
      <c r="S16" s="40"/>
      <c r="T16" s="42"/>
    </row>
    <row r="17" s="2" customFormat="1" ht="25" customHeight="1" outlineLevel="1" spans="1:20">
      <c r="A17" s="15">
        <f t="shared" si="0"/>
        <v>12</v>
      </c>
      <c r="B17" s="16" t="s">
        <v>295</v>
      </c>
      <c r="C17" s="17" t="s">
        <v>291</v>
      </c>
      <c r="D17" s="18" t="s">
        <v>292</v>
      </c>
      <c r="E17" s="19" t="s">
        <v>66</v>
      </c>
      <c r="F17" s="22" t="s">
        <v>293</v>
      </c>
      <c r="G17" s="15">
        <v>1</v>
      </c>
      <c r="H17" s="21"/>
      <c r="I17" s="21"/>
      <c r="J17" s="21"/>
      <c r="K17" s="38"/>
      <c r="L17" s="38"/>
      <c r="M17" s="38"/>
      <c r="N17" s="38"/>
      <c r="O17" s="39"/>
      <c r="P17" s="40"/>
      <c r="Q17" s="40"/>
      <c r="R17" s="40"/>
      <c r="S17" s="40"/>
      <c r="T17" s="42"/>
    </row>
    <row r="18" s="2" customFormat="1" ht="25" customHeight="1" outlineLevel="1" spans="1:20">
      <c r="A18" s="15">
        <f t="shared" si="0"/>
        <v>13</v>
      </c>
      <c r="B18" s="16" t="s">
        <v>296</v>
      </c>
      <c r="C18" s="17" t="s">
        <v>291</v>
      </c>
      <c r="D18" s="18" t="s">
        <v>292</v>
      </c>
      <c r="E18" s="19" t="s">
        <v>66</v>
      </c>
      <c r="F18" s="22" t="s">
        <v>293</v>
      </c>
      <c r="G18" s="15">
        <v>23</v>
      </c>
      <c r="H18" s="21"/>
      <c r="I18" s="21"/>
      <c r="J18" s="21"/>
      <c r="K18" s="38"/>
      <c r="L18" s="38"/>
      <c r="M18" s="38"/>
      <c r="N18" s="38"/>
      <c r="O18" s="39"/>
      <c r="P18" s="40"/>
      <c r="Q18" s="40"/>
      <c r="R18" s="40"/>
      <c r="S18" s="40"/>
      <c r="T18" s="42"/>
    </row>
    <row r="19" s="2" customFormat="1" ht="25" customHeight="1" outlineLevel="1" spans="1:20">
      <c r="A19" s="15">
        <f t="shared" si="0"/>
        <v>14</v>
      </c>
      <c r="B19" s="16" t="s">
        <v>297</v>
      </c>
      <c r="C19" s="17" t="s">
        <v>291</v>
      </c>
      <c r="D19" s="18" t="s">
        <v>292</v>
      </c>
      <c r="E19" s="19" t="s">
        <v>66</v>
      </c>
      <c r="F19" s="22" t="s">
        <v>293</v>
      </c>
      <c r="G19" s="15">
        <v>3</v>
      </c>
      <c r="H19" s="21"/>
      <c r="I19" s="21"/>
      <c r="J19" s="21"/>
      <c r="K19" s="38"/>
      <c r="L19" s="38"/>
      <c r="M19" s="38"/>
      <c r="N19" s="38"/>
      <c r="O19" s="39"/>
      <c r="P19" s="40"/>
      <c r="Q19" s="40"/>
      <c r="R19" s="40"/>
      <c r="S19" s="40"/>
      <c r="T19" s="42"/>
    </row>
    <row r="20" s="2" customFormat="1" ht="25" customHeight="1" outlineLevel="1" spans="1:20">
      <c r="A20" s="15">
        <f t="shared" si="0"/>
        <v>15</v>
      </c>
      <c r="B20" s="16" t="s">
        <v>298</v>
      </c>
      <c r="C20" s="17" t="s">
        <v>291</v>
      </c>
      <c r="D20" s="18" t="s">
        <v>292</v>
      </c>
      <c r="E20" s="19" t="s">
        <v>66</v>
      </c>
      <c r="F20" s="22" t="s">
        <v>293</v>
      </c>
      <c r="G20" s="15">
        <v>3</v>
      </c>
      <c r="H20" s="21"/>
      <c r="I20" s="21"/>
      <c r="J20" s="21"/>
      <c r="K20" s="38"/>
      <c r="L20" s="38"/>
      <c r="M20" s="38"/>
      <c r="N20" s="38"/>
      <c r="O20" s="39"/>
      <c r="P20" s="40"/>
      <c r="Q20" s="40"/>
      <c r="R20" s="40"/>
      <c r="S20" s="40"/>
      <c r="T20" s="42"/>
    </row>
    <row r="21" s="2" customFormat="1" ht="25" customHeight="1" outlineLevel="1" spans="1:20">
      <c r="A21" s="15">
        <f t="shared" si="0"/>
        <v>16</v>
      </c>
      <c r="B21" s="16" t="s">
        <v>299</v>
      </c>
      <c r="C21" s="17" t="s">
        <v>291</v>
      </c>
      <c r="D21" s="18" t="s">
        <v>292</v>
      </c>
      <c r="E21" s="19" t="s">
        <v>66</v>
      </c>
      <c r="F21" s="22" t="s">
        <v>293</v>
      </c>
      <c r="G21" s="15">
        <v>1</v>
      </c>
      <c r="H21" s="21"/>
      <c r="I21" s="21"/>
      <c r="J21" s="21"/>
      <c r="K21" s="38"/>
      <c r="L21" s="38"/>
      <c r="M21" s="38"/>
      <c r="N21" s="38"/>
      <c r="O21" s="39"/>
      <c r="P21" s="40"/>
      <c r="Q21" s="40"/>
      <c r="R21" s="40"/>
      <c r="S21" s="40"/>
      <c r="T21" s="42"/>
    </row>
    <row r="22" s="2" customFormat="1" ht="25" customHeight="1" outlineLevel="1" spans="1:20">
      <c r="A22" s="15">
        <f t="shared" si="0"/>
        <v>17</v>
      </c>
      <c r="B22" s="16" t="s">
        <v>300</v>
      </c>
      <c r="C22" s="17" t="s">
        <v>291</v>
      </c>
      <c r="D22" s="18" t="s">
        <v>292</v>
      </c>
      <c r="E22" s="19" t="s">
        <v>66</v>
      </c>
      <c r="F22" s="22" t="s">
        <v>293</v>
      </c>
      <c r="G22" s="15">
        <v>2</v>
      </c>
      <c r="H22" s="21"/>
      <c r="I22" s="21"/>
      <c r="J22" s="21"/>
      <c r="K22" s="38"/>
      <c r="L22" s="38"/>
      <c r="M22" s="38"/>
      <c r="N22" s="38"/>
      <c r="O22" s="39"/>
      <c r="P22" s="40"/>
      <c r="Q22" s="40"/>
      <c r="R22" s="40"/>
      <c r="S22" s="40"/>
      <c r="T22" s="42"/>
    </row>
    <row r="23" s="2" customFormat="1" ht="25" customHeight="1" outlineLevel="1" spans="1:20">
      <c r="A23" s="15">
        <f t="shared" si="0"/>
        <v>18</v>
      </c>
      <c r="B23" s="16" t="s">
        <v>301</v>
      </c>
      <c r="C23" s="17" t="s">
        <v>291</v>
      </c>
      <c r="D23" s="18" t="s">
        <v>292</v>
      </c>
      <c r="E23" s="19" t="s">
        <v>66</v>
      </c>
      <c r="F23" s="22" t="s">
        <v>293</v>
      </c>
      <c r="G23" s="15">
        <v>2</v>
      </c>
      <c r="H23" s="21"/>
      <c r="I23" s="21"/>
      <c r="J23" s="21"/>
      <c r="K23" s="38"/>
      <c r="L23" s="38"/>
      <c r="M23" s="38"/>
      <c r="N23" s="38"/>
      <c r="O23" s="39"/>
      <c r="P23" s="40"/>
      <c r="Q23" s="40"/>
      <c r="R23" s="40"/>
      <c r="S23" s="40"/>
      <c r="T23" s="42"/>
    </row>
    <row r="24" s="2" customFormat="1" ht="25" customHeight="1" outlineLevel="1" spans="1:20">
      <c r="A24" s="15">
        <f t="shared" si="0"/>
        <v>19</v>
      </c>
      <c r="B24" s="16" t="s">
        <v>302</v>
      </c>
      <c r="C24" s="17" t="s">
        <v>291</v>
      </c>
      <c r="D24" s="18" t="s">
        <v>292</v>
      </c>
      <c r="E24" s="19" t="s">
        <v>66</v>
      </c>
      <c r="F24" s="22" t="s">
        <v>293</v>
      </c>
      <c r="G24" s="15">
        <v>3</v>
      </c>
      <c r="H24" s="21"/>
      <c r="I24" s="21"/>
      <c r="J24" s="21"/>
      <c r="K24" s="38"/>
      <c r="L24" s="38"/>
      <c r="M24" s="38"/>
      <c r="N24" s="38"/>
      <c r="O24" s="39"/>
      <c r="P24" s="40"/>
      <c r="Q24" s="40"/>
      <c r="R24" s="40"/>
      <c r="S24" s="40"/>
      <c r="T24" s="42"/>
    </row>
    <row r="25" s="2" customFormat="1" ht="25" customHeight="1" outlineLevel="1" spans="1:20">
      <c r="A25" s="15">
        <f t="shared" si="0"/>
        <v>20</v>
      </c>
      <c r="B25" s="16" t="s">
        <v>303</v>
      </c>
      <c r="C25" s="17" t="s">
        <v>304</v>
      </c>
      <c r="D25" s="18" t="s">
        <v>305</v>
      </c>
      <c r="E25" s="19" t="s">
        <v>66</v>
      </c>
      <c r="F25" s="20" t="s">
        <v>306</v>
      </c>
      <c r="G25" s="15">
        <v>4</v>
      </c>
      <c r="H25" s="21"/>
      <c r="I25" s="21"/>
      <c r="J25" s="21"/>
      <c r="K25" s="38"/>
      <c r="L25" s="38"/>
      <c r="M25" s="38"/>
      <c r="N25" s="38"/>
      <c r="O25" s="39"/>
      <c r="P25" s="40"/>
      <c r="Q25" s="40"/>
      <c r="R25" s="40"/>
      <c r="S25" s="40"/>
      <c r="T25" s="42"/>
    </row>
    <row r="26" s="2" customFormat="1" ht="25" customHeight="1" outlineLevel="1" spans="1:20">
      <c r="A26" s="15">
        <f t="shared" si="0"/>
        <v>21</v>
      </c>
      <c r="B26" s="16" t="s">
        <v>307</v>
      </c>
      <c r="C26" s="23" t="s">
        <v>308</v>
      </c>
      <c r="D26" s="23" t="s">
        <v>309</v>
      </c>
      <c r="E26" s="19" t="s">
        <v>66</v>
      </c>
      <c r="F26" s="20" t="s">
        <v>123</v>
      </c>
      <c r="G26" s="15">
        <v>528.7</v>
      </c>
      <c r="H26" s="21"/>
      <c r="I26" s="21"/>
      <c r="J26" s="21"/>
      <c r="K26" s="38"/>
      <c r="L26" s="38"/>
      <c r="M26" s="38"/>
      <c r="N26" s="38"/>
      <c r="O26" s="39"/>
      <c r="P26" s="40"/>
      <c r="Q26" s="40"/>
      <c r="R26" s="40"/>
      <c r="S26" s="40"/>
      <c r="T26" s="42"/>
    </row>
    <row r="27" s="2" customFormat="1" ht="25" customHeight="1" outlineLevel="1" spans="1:20">
      <c r="A27" s="15">
        <f t="shared" si="0"/>
        <v>22</v>
      </c>
      <c r="B27" s="16" t="s">
        <v>310</v>
      </c>
      <c r="C27" s="23" t="s">
        <v>308</v>
      </c>
      <c r="D27" s="23" t="s">
        <v>309</v>
      </c>
      <c r="E27" s="19" t="s">
        <v>66</v>
      </c>
      <c r="F27" s="20" t="s">
        <v>123</v>
      </c>
      <c r="G27" s="15">
        <v>14.3</v>
      </c>
      <c r="H27" s="21"/>
      <c r="I27" s="21"/>
      <c r="J27" s="21"/>
      <c r="K27" s="38"/>
      <c r="L27" s="38"/>
      <c r="M27" s="38"/>
      <c r="N27" s="38"/>
      <c r="O27" s="39"/>
      <c r="P27" s="40"/>
      <c r="Q27" s="40"/>
      <c r="R27" s="40"/>
      <c r="S27" s="40"/>
      <c r="T27" s="42"/>
    </row>
    <row r="28" s="2" customFormat="1" ht="25" customHeight="1" outlineLevel="1" spans="1:20">
      <c r="A28" s="15">
        <f t="shared" si="0"/>
        <v>23</v>
      </c>
      <c r="B28" s="16" t="s">
        <v>311</v>
      </c>
      <c r="C28" s="23" t="s">
        <v>308</v>
      </c>
      <c r="D28" s="23" t="s">
        <v>309</v>
      </c>
      <c r="E28" s="19" t="s">
        <v>66</v>
      </c>
      <c r="F28" s="20" t="s">
        <v>123</v>
      </c>
      <c r="G28" s="15">
        <v>9.5</v>
      </c>
      <c r="H28" s="21"/>
      <c r="I28" s="21"/>
      <c r="J28" s="21"/>
      <c r="K28" s="38"/>
      <c r="L28" s="38"/>
      <c r="M28" s="38"/>
      <c r="N28" s="38"/>
      <c r="O28" s="39"/>
      <c r="P28" s="40"/>
      <c r="Q28" s="40"/>
      <c r="R28" s="40"/>
      <c r="S28" s="40"/>
      <c r="T28" s="42"/>
    </row>
    <row r="29" s="2" customFormat="1" ht="25" customHeight="1" outlineLevel="1" spans="1:20">
      <c r="A29" s="15">
        <f t="shared" si="0"/>
        <v>24</v>
      </c>
      <c r="B29" s="16" t="s">
        <v>312</v>
      </c>
      <c r="C29" s="23" t="s">
        <v>308</v>
      </c>
      <c r="D29" s="23" t="s">
        <v>309</v>
      </c>
      <c r="E29" s="19" t="s">
        <v>66</v>
      </c>
      <c r="F29" s="20" t="s">
        <v>123</v>
      </c>
      <c r="G29" s="15">
        <v>22.2</v>
      </c>
      <c r="H29" s="21"/>
      <c r="I29" s="21"/>
      <c r="J29" s="21"/>
      <c r="K29" s="38"/>
      <c r="L29" s="38"/>
      <c r="M29" s="38"/>
      <c r="N29" s="38"/>
      <c r="O29" s="39"/>
      <c r="P29" s="40"/>
      <c r="Q29" s="40"/>
      <c r="R29" s="40"/>
      <c r="S29" s="40"/>
      <c r="T29" s="42"/>
    </row>
    <row r="30" s="2" customFormat="1" ht="25" customHeight="1" outlineLevel="1" spans="1:20">
      <c r="A30" s="15">
        <f t="shared" si="0"/>
        <v>25</v>
      </c>
      <c r="B30" s="16" t="s">
        <v>313</v>
      </c>
      <c r="C30" s="24" t="s">
        <v>314</v>
      </c>
      <c r="D30" s="20" t="s">
        <v>315</v>
      </c>
      <c r="E30" s="19" t="s">
        <v>66</v>
      </c>
      <c r="F30" s="20" t="s">
        <v>123</v>
      </c>
      <c r="G30" s="15">
        <v>399</v>
      </c>
      <c r="H30" s="21"/>
      <c r="I30" s="21"/>
      <c r="J30" s="21"/>
      <c r="K30" s="38"/>
      <c r="L30" s="38"/>
      <c r="M30" s="38"/>
      <c r="N30" s="38"/>
      <c r="O30" s="39"/>
      <c r="P30" s="40"/>
      <c r="Q30" s="40"/>
      <c r="R30" s="40"/>
      <c r="S30" s="40"/>
      <c r="T30" s="42"/>
    </row>
    <row r="31" s="2" customFormat="1" ht="25" customHeight="1" outlineLevel="1" spans="1:20">
      <c r="A31" s="15">
        <f t="shared" si="0"/>
        <v>26</v>
      </c>
      <c r="B31" s="16" t="s">
        <v>316</v>
      </c>
      <c r="C31" s="24" t="s">
        <v>314</v>
      </c>
      <c r="D31" s="20" t="s">
        <v>315</v>
      </c>
      <c r="E31" s="19" t="s">
        <v>66</v>
      </c>
      <c r="F31" s="20" t="s">
        <v>123</v>
      </c>
      <c r="G31" s="15">
        <v>1327</v>
      </c>
      <c r="H31" s="21"/>
      <c r="I31" s="21"/>
      <c r="J31" s="21"/>
      <c r="K31" s="38"/>
      <c r="L31" s="38"/>
      <c r="M31" s="38"/>
      <c r="N31" s="38"/>
      <c r="O31" s="39"/>
      <c r="P31" s="40"/>
      <c r="Q31" s="40"/>
      <c r="R31" s="40"/>
      <c r="S31" s="40"/>
      <c r="T31" s="42"/>
    </row>
    <row r="32" s="2" customFormat="1" ht="25" customHeight="1" outlineLevel="1" spans="1:20">
      <c r="A32" s="15">
        <f t="shared" si="0"/>
        <v>27</v>
      </c>
      <c r="B32" s="16" t="s">
        <v>317</v>
      </c>
      <c r="C32" s="24" t="s">
        <v>314</v>
      </c>
      <c r="D32" s="20" t="s">
        <v>315</v>
      </c>
      <c r="E32" s="19" t="s">
        <v>66</v>
      </c>
      <c r="F32" s="20" t="s">
        <v>123</v>
      </c>
      <c r="G32" s="15">
        <v>49.8</v>
      </c>
      <c r="H32" s="21"/>
      <c r="I32" s="21"/>
      <c r="J32" s="21"/>
      <c r="K32" s="38"/>
      <c r="L32" s="38"/>
      <c r="M32" s="38"/>
      <c r="N32" s="38"/>
      <c r="O32" s="39"/>
      <c r="P32" s="40"/>
      <c r="Q32" s="40"/>
      <c r="R32" s="40"/>
      <c r="S32" s="40"/>
      <c r="T32" s="42"/>
    </row>
    <row r="33" s="2" customFormat="1" ht="25" customHeight="1" outlineLevel="1" spans="1:20">
      <c r="A33" s="15">
        <f t="shared" si="0"/>
        <v>28</v>
      </c>
      <c r="B33" s="16" t="s">
        <v>318</v>
      </c>
      <c r="C33" s="24" t="s">
        <v>314</v>
      </c>
      <c r="D33" s="20" t="s">
        <v>315</v>
      </c>
      <c r="E33" s="19" t="s">
        <v>66</v>
      </c>
      <c r="F33" s="20" t="s">
        <v>123</v>
      </c>
      <c r="G33" s="15">
        <v>15.5</v>
      </c>
      <c r="H33" s="21"/>
      <c r="I33" s="21"/>
      <c r="J33" s="21"/>
      <c r="K33" s="38"/>
      <c r="L33" s="38"/>
      <c r="M33" s="38"/>
      <c r="N33" s="38"/>
      <c r="O33" s="39"/>
      <c r="P33" s="40"/>
      <c r="Q33" s="40"/>
      <c r="R33" s="40"/>
      <c r="S33" s="40"/>
      <c r="T33" s="42"/>
    </row>
    <row r="34" s="2" customFormat="1" ht="25" customHeight="1" outlineLevel="1" spans="1:20">
      <c r="A34" s="15">
        <f t="shared" si="0"/>
        <v>29</v>
      </c>
      <c r="B34" s="16" t="s">
        <v>319</v>
      </c>
      <c r="C34" s="24" t="s">
        <v>314</v>
      </c>
      <c r="D34" s="20" t="s">
        <v>315</v>
      </c>
      <c r="E34" s="19" t="s">
        <v>66</v>
      </c>
      <c r="F34" s="20" t="s">
        <v>123</v>
      </c>
      <c r="G34" s="15">
        <v>200</v>
      </c>
      <c r="H34" s="21"/>
      <c r="I34" s="21"/>
      <c r="J34" s="21"/>
      <c r="K34" s="38"/>
      <c r="L34" s="38"/>
      <c r="M34" s="38"/>
      <c r="N34" s="38"/>
      <c r="O34" s="41" t="s">
        <v>320</v>
      </c>
      <c r="P34" s="40"/>
      <c r="Q34" s="40"/>
      <c r="R34" s="40"/>
      <c r="S34" s="40"/>
      <c r="T34" s="42"/>
    </row>
    <row r="35" ht="25" customHeight="1" spans="1:15">
      <c r="A35" s="10" t="s">
        <v>68</v>
      </c>
      <c r="B35" s="11" t="s">
        <v>321</v>
      </c>
      <c r="C35" s="12"/>
      <c r="D35" s="13"/>
      <c r="E35" s="13"/>
      <c r="F35" s="13"/>
      <c r="G35" s="13"/>
      <c r="H35" s="13"/>
      <c r="I35" s="13"/>
      <c r="J35" s="13"/>
      <c r="K35" s="13"/>
      <c r="L35" s="36"/>
      <c r="M35" s="36"/>
      <c r="N35" s="37"/>
      <c r="O35" s="36"/>
    </row>
    <row r="36" s="2" customFormat="1" ht="25" customHeight="1" outlineLevel="1" spans="1:20">
      <c r="A36" s="15">
        <v>1</v>
      </c>
      <c r="B36" s="16" t="s">
        <v>322</v>
      </c>
      <c r="C36" s="17" t="s">
        <v>323</v>
      </c>
      <c r="D36" s="18" t="s">
        <v>305</v>
      </c>
      <c r="E36" s="19" t="s">
        <v>66</v>
      </c>
      <c r="F36" s="20" t="s">
        <v>306</v>
      </c>
      <c r="G36" s="15">
        <v>1</v>
      </c>
      <c r="H36" s="21"/>
      <c r="I36" s="21"/>
      <c r="J36" s="21"/>
      <c r="K36" s="38"/>
      <c r="L36" s="38"/>
      <c r="M36" s="38"/>
      <c r="N36" s="38"/>
      <c r="O36" s="39"/>
      <c r="P36" s="40"/>
      <c r="Q36" s="40"/>
      <c r="R36" s="40"/>
      <c r="S36" s="40"/>
      <c r="T36" s="42"/>
    </row>
    <row r="37" s="2" customFormat="1" ht="25" customHeight="1" outlineLevel="1" spans="1:20">
      <c r="A37" s="15">
        <f t="shared" ref="A37:A41" si="1">+A36+1</f>
        <v>2</v>
      </c>
      <c r="B37" s="16" t="s">
        <v>324</v>
      </c>
      <c r="C37" s="17" t="s">
        <v>325</v>
      </c>
      <c r="D37" s="18" t="s">
        <v>292</v>
      </c>
      <c r="E37" s="19" t="s">
        <v>66</v>
      </c>
      <c r="F37" s="20" t="s">
        <v>293</v>
      </c>
      <c r="G37" s="15">
        <v>2</v>
      </c>
      <c r="H37" s="21"/>
      <c r="I37" s="21"/>
      <c r="J37" s="21"/>
      <c r="K37" s="38"/>
      <c r="L37" s="38"/>
      <c r="M37" s="38"/>
      <c r="N37" s="38"/>
      <c r="O37" s="39"/>
      <c r="P37" s="40"/>
      <c r="Q37" s="40"/>
      <c r="R37" s="40"/>
      <c r="S37" s="40"/>
      <c r="T37" s="42"/>
    </row>
    <row r="38" s="2" customFormat="1" ht="25" customHeight="1" outlineLevel="1" spans="1:20">
      <c r="A38" s="15">
        <f t="shared" si="1"/>
        <v>3</v>
      </c>
      <c r="B38" s="16" t="s">
        <v>326</v>
      </c>
      <c r="C38" s="17" t="s">
        <v>325</v>
      </c>
      <c r="D38" s="18" t="s">
        <v>292</v>
      </c>
      <c r="E38" s="19" t="s">
        <v>66</v>
      </c>
      <c r="F38" s="20" t="s">
        <v>293</v>
      </c>
      <c r="G38" s="15">
        <v>6</v>
      </c>
      <c r="H38" s="21"/>
      <c r="I38" s="21"/>
      <c r="J38" s="21"/>
      <c r="K38" s="38"/>
      <c r="L38" s="38"/>
      <c r="M38" s="38"/>
      <c r="N38" s="38"/>
      <c r="O38" s="39"/>
      <c r="P38" s="40"/>
      <c r="Q38" s="40"/>
      <c r="R38" s="40"/>
      <c r="S38" s="40"/>
      <c r="T38" s="42"/>
    </row>
    <row r="39" s="2" customFormat="1" ht="25" customHeight="1" outlineLevel="1" spans="1:20">
      <c r="A39" s="15">
        <f t="shared" si="1"/>
        <v>4</v>
      </c>
      <c r="B39" s="16" t="s">
        <v>327</v>
      </c>
      <c r="C39" s="24" t="s">
        <v>314</v>
      </c>
      <c r="D39" s="20" t="s">
        <v>315</v>
      </c>
      <c r="E39" s="19" t="s">
        <v>66</v>
      </c>
      <c r="F39" s="20" t="s">
        <v>123</v>
      </c>
      <c r="G39" s="15">
        <v>6.9</v>
      </c>
      <c r="H39" s="21"/>
      <c r="I39" s="21"/>
      <c r="J39" s="21"/>
      <c r="K39" s="38"/>
      <c r="L39" s="38"/>
      <c r="M39" s="38"/>
      <c r="N39" s="38"/>
      <c r="O39" s="39"/>
      <c r="P39" s="40"/>
      <c r="Q39" s="40"/>
      <c r="R39" s="40"/>
      <c r="S39" s="40"/>
      <c r="T39" s="42"/>
    </row>
    <row r="40" s="2" customFormat="1" ht="25" customHeight="1" outlineLevel="1" spans="1:20">
      <c r="A40" s="15">
        <f t="shared" si="1"/>
        <v>5</v>
      </c>
      <c r="B40" s="16" t="s">
        <v>328</v>
      </c>
      <c r="C40" s="24" t="s">
        <v>314</v>
      </c>
      <c r="D40" s="20" t="s">
        <v>315</v>
      </c>
      <c r="E40" s="19" t="s">
        <v>66</v>
      </c>
      <c r="F40" s="20" t="s">
        <v>123</v>
      </c>
      <c r="G40" s="15">
        <v>113</v>
      </c>
      <c r="H40" s="21"/>
      <c r="I40" s="21"/>
      <c r="J40" s="21"/>
      <c r="K40" s="38"/>
      <c r="L40" s="38"/>
      <c r="M40" s="38"/>
      <c r="N40" s="38"/>
      <c r="O40" s="39"/>
      <c r="P40" s="40"/>
      <c r="Q40" s="40"/>
      <c r="R40" s="40"/>
      <c r="S40" s="40"/>
      <c r="T40" s="42"/>
    </row>
    <row r="41" s="2" customFormat="1" ht="25" customHeight="1" outlineLevel="1" spans="1:20">
      <c r="A41" s="15">
        <f t="shared" si="1"/>
        <v>6</v>
      </c>
      <c r="B41" s="16" t="s">
        <v>329</v>
      </c>
      <c r="C41" s="23" t="s">
        <v>308</v>
      </c>
      <c r="D41" s="23" t="s">
        <v>309</v>
      </c>
      <c r="E41" s="19" t="s">
        <v>66</v>
      </c>
      <c r="F41" s="20" t="s">
        <v>123</v>
      </c>
      <c r="G41" s="15">
        <v>120</v>
      </c>
      <c r="H41" s="21"/>
      <c r="I41" s="21"/>
      <c r="J41" s="21"/>
      <c r="K41" s="38"/>
      <c r="L41" s="38"/>
      <c r="M41" s="38"/>
      <c r="N41" s="38"/>
      <c r="O41" s="39"/>
      <c r="P41" s="40"/>
      <c r="Q41" s="40"/>
      <c r="R41" s="40"/>
      <c r="S41" s="40"/>
      <c r="T41" s="42"/>
    </row>
    <row r="42" ht="25" customHeight="1" spans="1:15">
      <c r="A42" s="10" t="s">
        <v>90</v>
      </c>
      <c r="B42" s="11" t="s">
        <v>330</v>
      </c>
      <c r="C42" s="12"/>
      <c r="D42" s="13"/>
      <c r="E42" s="13"/>
      <c r="F42" s="13"/>
      <c r="G42" s="13"/>
      <c r="H42" s="14"/>
      <c r="I42" s="14"/>
      <c r="J42" s="36"/>
      <c r="K42" s="36"/>
      <c r="L42" s="36"/>
      <c r="M42" s="36"/>
      <c r="N42" s="37"/>
      <c r="O42" s="36"/>
    </row>
    <row r="43" s="2" customFormat="1" ht="25" customHeight="1" outlineLevel="1" spans="1:20">
      <c r="A43" s="15">
        <v>1</v>
      </c>
      <c r="B43" s="16" t="s">
        <v>331</v>
      </c>
      <c r="C43" s="17" t="s">
        <v>332</v>
      </c>
      <c r="D43" s="23" t="s">
        <v>309</v>
      </c>
      <c r="E43" s="19" t="s">
        <v>66</v>
      </c>
      <c r="F43" s="20" t="s">
        <v>123</v>
      </c>
      <c r="G43" s="15">
        <v>16.45</v>
      </c>
      <c r="H43" s="21"/>
      <c r="I43" s="21"/>
      <c r="J43" s="21"/>
      <c r="K43" s="38"/>
      <c r="L43" s="38"/>
      <c r="M43" s="38"/>
      <c r="N43" s="38"/>
      <c r="O43" s="39"/>
      <c r="P43" s="40"/>
      <c r="Q43" s="40"/>
      <c r="R43" s="40"/>
      <c r="S43" s="40"/>
      <c r="T43" s="42"/>
    </row>
    <row r="44" s="2" customFormat="1" ht="25" customHeight="1" outlineLevel="1" spans="1:20">
      <c r="A44" s="15">
        <f t="shared" ref="A44:A55" si="2">+A43+1</f>
        <v>2</v>
      </c>
      <c r="B44" s="16" t="s">
        <v>333</v>
      </c>
      <c r="C44" s="17" t="s">
        <v>332</v>
      </c>
      <c r="D44" s="23" t="s">
        <v>309</v>
      </c>
      <c r="E44" s="19" t="s">
        <v>66</v>
      </c>
      <c r="F44" s="20" t="s">
        <v>123</v>
      </c>
      <c r="G44" s="15">
        <v>17.5</v>
      </c>
      <c r="H44" s="21"/>
      <c r="I44" s="21"/>
      <c r="J44" s="21"/>
      <c r="K44" s="38"/>
      <c r="L44" s="38"/>
      <c r="M44" s="38"/>
      <c r="N44" s="38"/>
      <c r="O44" s="39"/>
      <c r="P44" s="40"/>
      <c r="Q44" s="40"/>
      <c r="R44" s="40"/>
      <c r="S44" s="40"/>
      <c r="T44" s="42"/>
    </row>
    <row r="45" s="2" customFormat="1" ht="25" customHeight="1" outlineLevel="1" spans="1:20">
      <c r="A45" s="15">
        <f t="shared" si="2"/>
        <v>3</v>
      </c>
      <c r="B45" s="16" t="s">
        <v>334</v>
      </c>
      <c r="C45" s="17" t="s">
        <v>332</v>
      </c>
      <c r="D45" s="23" t="s">
        <v>309</v>
      </c>
      <c r="E45" s="19" t="s">
        <v>66</v>
      </c>
      <c r="F45" s="20" t="s">
        <v>123</v>
      </c>
      <c r="G45" s="15">
        <v>9.65</v>
      </c>
      <c r="H45" s="21"/>
      <c r="I45" s="21"/>
      <c r="J45" s="21"/>
      <c r="K45" s="38"/>
      <c r="L45" s="38"/>
      <c r="M45" s="38"/>
      <c r="N45" s="38"/>
      <c r="O45" s="39"/>
      <c r="P45" s="40"/>
      <c r="Q45" s="40"/>
      <c r="R45" s="40"/>
      <c r="S45" s="40"/>
      <c r="T45" s="42"/>
    </row>
    <row r="46" s="2" customFormat="1" ht="25" customHeight="1" outlineLevel="1" spans="1:20">
      <c r="A46" s="15">
        <f t="shared" si="2"/>
        <v>4</v>
      </c>
      <c r="B46" s="16" t="s">
        <v>335</v>
      </c>
      <c r="C46" s="23" t="s">
        <v>336</v>
      </c>
      <c r="D46" s="23" t="s">
        <v>309</v>
      </c>
      <c r="E46" s="19" t="s">
        <v>66</v>
      </c>
      <c r="F46" s="20" t="s">
        <v>123</v>
      </c>
      <c r="G46" s="15">
        <v>7.6</v>
      </c>
      <c r="H46" s="21"/>
      <c r="I46" s="21"/>
      <c r="J46" s="21"/>
      <c r="K46" s="38"/>
      <c r="L46" s="38"/>
      <c r="M46" s="38"/>
      <c r="N46" s="38"/>
      <c r="O46" s="39"/>
      <c r="P46" s="40"/>
      <c r="Q46" s="40"/>
      <c r="R46" s="40"/>
      <c r="S46" s="40"/>
      <c r="T46" s="42"/>
    </row>
    <row r="47" s="2" customFormat="1" ht="25" customHeight="1" outlineLevel="1" spans="1:20">
      <c r="A47" s="15">
        <f t="shared" si="2"/>
        <v>5</v>
      </c>
      <c r="B47" s="16" t="s">
        <v>337</v>
      </c>
      <c r="C47" s="23" t="s">
        <v>338</v>
      </c>
      <c r="D47" s="18" t="s">
        <v>292</v>
      </c>
      <c r="E47" s="19" t="s">
        <v>66</v>
      </c>
      <c r="F47" s="20" t="s">
        <v>293</v>
      </c>
      <c r="G47" s="15">
        <v>2</v>
      </c>
      <c r="H47" s="21"/>
      <c r="I47" s="21"/>
      <c r="J47" s="21"/>
      <c r="K47" s="38"/>
      <c r="L47" s="38"/>
      <c r="M47" s="38"/>
      <c r="N47" s="38"/>
      <c r="O47" s="39"/>
      <c r="P47" s="40"/>
      <c r="Q47" s="40"/>
      <c r="R47" s="40"/>
      <c r="S47" s="40"/>
      <c r="T47" s="42"/>
    </row>
    <row r="48" s="2" customFormat="1" ht="25" customHeight="1" outlineLevel="1" spans="1:20">
      <c r="A48" s="15">
        <f t="shared" si="2"/>
        <v>6</v>
      </c>
      <c r="B48" s="16" t="s">
        <v>339</v>
      </c>
      <c r="C48" s="23" t="s">
        <v>340</v>
      </c>
      <c r="D48" s="18" t="s">
        <v>341</v>
      </c>
      <c r="E48" s="19" t="s">
        <v>66</v>
      </c>
      <c r="F48" s="20" t="s">
        <v>342</v>
      </c>
      <c r="G48" s="15">
        <v>2</v>
      </c>
      <c r="H48" s="21"/>
      <c r="I48" s="21"/>
      <c r="J48" s="21"/>
      <c r="K48" s="38"/>
      <c r="L48" s="38"/>
      <c r="M48" s="38"/>
      <c r="N48" s="38"/>
      <c r="O48" s="39"/>
      <c r="P48" s="40"/>
      <c r="Q48" s="40"/>
      <c r="R48" s="40"/>
      <c r="S48" s="40"/>
      <c r="T48" s="42"/>
    </row>
    <row r="49" s="2" customFormat="1" ht="25" customHeight="1" outlineLevel="1" spans="1:20">
      <c r="A49" s="15">
        <f t="shared" si="2"/>
        <v>7</v>
      </c>
      <c r="B49" s="16" t="s">
        <v>343</v>
      </c>
      <c r="C49" s="17" t="s">
        <v>344</v>
      </c>
      <c r="D49" s="18" t="s">
        <v>280</v>
      </c>
      <c r="E49" s="19" t="s">
        <v>66</v>
      </c>
      <c r="F49" s="20" t="s">
        <v>229</v>
      </c>
      <c r="G49" s="15">
        <v>3</v>
      </c>
      <c r="H49" s="21"/>
      <c r="I49" s="21"/>
      <c r="J49" s="21"/>
      <c r="K49" s="38"/>
      <c r="L49" s="38"/>
      <c r="M49" s="38"/>
      <c r="N49" s="38"/>
      <c r="O49" s="39"/>
      <c r="P49" s="40"/>
      <c r="Q49" s="40"/>
      <c r="R49" s="40"/>
      <c r="S49" s="40"/>
      <c r="T49" s="42"/>
    </row>
    <row r="50" s="2" customFormat="1" ht="25" customHeight="1" outlineLevel="1" spans="1:20">
      <c r="A50" s="15">
        <f t="shared" si="2"/>
        <v>8</v>
      </c>
      <c r="B50" s="16" t="s">
        <v>345</v>
      </c>
      <c r="C50" s="25" t="s">
        <v>346</v>
      </c>
      <c r="D50" s="18" t="s">
        <v>280</v>
      </c>
      <c r="E50" s="19" t="s">
        <v>66</v>
      </c>
      <c r="F50" s="20" t="s">
        <v>229</v>
      </c>
      <c r="G50" s="15">
        <v>1</v>
      </c>
      <c r="H50" s="21"/>
      <c r="I50" s="21"/>
      <c r="J50" s="21"/>
      <c r="K50" s="38"/>
      <c r="L50" s="38"/>
      <c r="M50" s="38"/>
      <c r="N50" s="38"/>
      <c r="O50" s="39"/>
      <c r="P50" s="40"/>
      <c r="Q50" s="40"/>
      <c r="R50" s="40"/>
      <c r="S50" s="40"/>
      <c r="T50" s="42"/>
    </row>
    <row r="51" s="2" customFormat="1" ht="25" customHeight="1" outlineLevel="1" spans="1:20">
      <c r="A51" s="15">
        <f t="shared" si="2"/>
        <v>9</v>
      </c>
      <c r="B51" s="16" t="s">
        <v>347</v>
      </c>
      <c r="C51" s="25" t="s">
        <v>348</v>
      </c>
      <c r="D51" s="18" t="s">
        <v>280</v>
      </c>
      <c r="E51" s="19" t="s">
        <v>66</v>
      </c>
      <c r="F51" s="20" t="s">
        <v>229</v>
      </c>
      <c r="G51" s="15">
        <v>3</v>
      </c>
      <c r="H51" s="21"/>
      <c r="I51" s="21"/>
      <c r="J51" s="21"/>
      <c r="K51" s="38"/>
      <c r="L51" s="38"/>
      <c r="M51" s="38"/>
      <c r="N51" s="38"/>
      <c r="O51" s="39"/>
      <c r="P51" s="40"/>
      <c r="Q51" s="40"/>
      <c r="R51" s="40"/>
      <c r="S51" s="40"/>
      <c r="T51" s="42"/>
    </row>
    <row r="52" s="2" customFormat="1" ht="25" customHeight="1" outlineLevel="1" spans="1:20">
      <c r="A52" s="15">
        <f t="shared" si="2"/>
        <v>10</v>
      </c>
      <c r="B52" s="16" t="s">
        <v>349</v>
      </c>
      <c r="C52" s="17" t="s">
        <v>350</v>
      </c>
      <c r="D52" s="18" t="s">
        <v>351</v>
      </c>
      <c r="E52" s="19" t="s">
        <v>66</v>
      </c>
      <c r="F52" s="20" t="s">
        <v>229</v>
      </c>
      <c r="G52" s="15">
        <v>3</v>
      </c>
      <c r="H52" s="21"/>
      <c r="I52" s="21"/>
      <c r="J52" s="21"/>
      <c r="K52" s="38"/>
      <c r="L52" s="38"/>
      <c r="M52" s="38"/>
      <c r="N52" s="38"/>
      <c r="O52" s="39"/>
      <c r="P52" s="40"/>
      <c r="Q52" s="40"/>
      <c r="R52" s="40"/>
      <c r="S52" s="40"/>
      <c r="T52" s="42"/>
    </row>
    <row r="53" s="2" customFormat="1" ht="25" customHeight="1" outlineLevel="1" spans="1:20">
      <c r="A53" s="15">
        <f t="shared" si="2"/>
        <v>11</v>
      </c>
      <c r="B53" s="16" t="s">
        <v>352</v>
      </c>
      <c r="C53" s="26" t="s">
        <v>353</v>
      </c>
      <c r="D53" s="23" t="s">
        <v>309</v>
      </c>
      <c r="E53" s="19" t="s">
        <v>66</v>
      </c>
      <c r="F53" s="20" t="s">
        <v>123</v>
      </c>
      <c r="G53" s="15">
        <v>12.5</v>
      </c>
      <c r="H53" s="21"/>
      <c r="I53" s="21"/>
      <c r="J53" s="21"/>
      <c r="K53" s="38"/>
      <c r="L53" s="38"/>
      <c r="M53" s="38"/>
      <c r="N53" s="38"/>
      <c r="O53" s="39"/>
      <c r="P53" s="40"/>
      <c r="Q53" s="40"/>
      <c r="R53" s="40"/>
      <c r="S53" s="40"/>
      <c r="T53" s="42"/>
    </row>
    <row r="54" s="2" customFormat="1" ht="25" customHeight="1" outlineLevel="1" spans="1:20">
      <c r="A54" s="15">
        <f t="shared" si="2"/>
        <v>12</v>
      </c>
      <c r="B54" s="16" t="s">
        <v>354</v>
      </c>
      <c r="C54" s="26" t="s">
        <v>353</v>
      </c>
      <c r="D54" s="23" t="s">
        <v>309</v>
      </c>
      <c r="E54" s="19" t="s">
        <v>66</v>
      </c>
      <c r="F54" s="20" t="s">
        <v>123</v>
      </c>
      <c r="G54" s="15">
        <v>18.1</v>
      </c>
      <c r="H54" s="21"/>
      <c r="I54" s="21"/>
      <c r="J54" s="21"/>
      <c r="K54" s="38"/>
      <c r="L54" s="38"/>
      <c r="M54" s="38"/>
      <c r="N54" s="38"/>
      <c r="O54" s="39"/>
      <c r="P54" s="40"/>
      <c r="Q54" s="40"/>
      <c r="R54" s="40"/>
      <c r="S54" s="40"/>
      <c r="T54" s="42"/>
    </row>
    <row r="55" s="2" customFormat="1" ht="25" customHeight="1" outlineLevel="1" spans="1:20">
      <c r="A55" s="15">
        <f t="shared" si="2"/>
        <v>13</v>
      </c>
      <c r="B55" s="16" t="s">
        <v>355</v>
      </c>
      <c r="C55" s="26" t="s">
        <v>356</v>
      </c>
      <c r="D55" s="18" t="s">
        <v>292</v>
      </c>
      <c r="E55" s="19" t="s">
        <v>66</v>
      </c>
      <c r="F55" s="20" t="s">
        <v>293</v>
      </c>
      <c r="G55" s="15">
        <v>4</v>
      </c>
      <c r="H55" s="21"/>
      <c r="I55" s="21"/>
      <c r="J55" s="21"/>
      <c r="K55" s="38"/>
      <c r="L55" s="38"/>
      <c r="M55" s="38"/>
      <c r="N55" s="38"/>
      <c r="O55" s="39"/>
      <c r="P55" s="40"/>
      <c r="Q55" s="40"/>
      <c r="R55" s="40"/>
      <c r="S55" s="40"/>
      <c r="T55" s="42"/>
    </row>
    <row r="56" ht="25" customHeight="1" spans="1:15">
      <c r="A56" s="10" t="s">
        <v>106</v>
      </c>
      <c r="B56" s="10" t="s">
        <v>357</v>
      </c>
      <c r="C56" s="10"/>
      <c r="D56" s="13"/>
      <c r="E56" s="13"/>
      <c r="F56" s="13"/>
      <c r="G56" s="13"/>
      <c r="H56" s="14"/>
      <c r="I56" s="14"/>
      <c r="J56" s="36"/>
      <c r="K56" s="36"/>
      <c r="L56" s="36"/>
      <c r="M56" s="36"/>
      <c r="N56" s="37"/>
      <c r="O56" s="36"/>
    </row>
    <row r="57" s="2" customFormat="1" ht="25" customHeight="1" outlineLevel="1" spans="1:20">
      <c r="A57" s="15">
        <v>1</v>
      </c>
      <c r="B57" s="27" t="s">
        <v>358</v>
      </c>
      <c r="C57" s="24" t="s">
        <v>359</v>
      </c>
      <c r="D57" s="20" t="s">
        <v>360</v>
      </c>
      <c r="E57" s="19" t="s">
        <v>66</v>
      </c>
      <c r="F57" s="27" t="s">
        <v>293</v>
      </c>
      <c r="G57" s="28">
        <v>5</v>
      </c>
      <c r="H57" s="21"/>
      <c r="I57" s="21"/>
      <c r="J57" s="21"/>
      <c r="K57" s="38"/>
      <c r="L57" s="38"/>
      <c r="M57" s="38"/>
      <c r="N57" s="38"/>
      <c r="O57" s="39"/>
      <c r="P57" s="40"/>
      <c r="Q57" s="40"/>
      <c r="R57" s="40"/>
      <c r="S57" s="40"/>
      <c r="T57" s="42"/>
    </row>
    <row r="58" s="2" customFormat="1" ht="25" customHeight="1" outlineLevel="1" spans="1:20">
      <c r="A58" s="15">
        <f t="shared" ref="A58:A61" si="3">+A57+1</f>
        <v>2</v>
      </c>
      <c r="B58" s="27" t="s">
        <v>361</v>
      </c>
      <c r="C58" s="24" t="s">
        <v>362</v>
      </c>
      <c r="D58" s="20" t="s">
        <v>360</v>
      </c>
      <c r="E58" s="19" t="s">
        <v>66</v>
      </c>
      <c r="F58" s="27" t="s">
        <v>293</v>
      </c>
      <c r="G58" s="28">
        <v>12</v>
      </c>
      <c r="H58" s="21"/>
      <c r="I58" s="21"/>
      <c r="J58" s="21"/>
      <c r="K58" s="38"/>
      <c r="L58" s="38"/>
      <c r="M58" s="38"/>
      <c r="N58" s="38"/>
      <c r="O58" s="39"/>
      <c r="P58" s="40"/>
      <c r="Q58" s="40"/>
      <c r="R58" s="40"/>
      <c r="S58" s="40"/>
      <c r="T58" s="42"/>
    </row>
    <row r="59" s="2" customFormat="1" ht="25" customHeight="1" outlineLevel="1" spans="1:20">
      <c r="A59" s="15">
        <f t="shared" si="3"/>
        <v>3</v>
      </c>
      <c r="B59" s="27" t="s">
        <v>363</v>
      </c>
      <c r="C59" s="24" t="s">
        <v>364</v>
      </c>
      <c r="D59" s="20" t="s">
        <v>360</v>
      </c>
      <c r="E59" s="19" t="s">
        <v>66</v>
      </c>
      <c r="F59" s="27" t="s">
        <v>293</v>
      </c>
      <c r="G59" s="28">
        <v>12</v>
      </c>
      <c r="H59" s="21"/>
      <c r="I59" s="21"/>
      <c r="J59" s="21"/>
      <c r="K59" s="38"/>
      <c r="L59" s="38"/>
      <c r="M59" s="38"/>
      <c r="N59" s="38"/>
      <c r="O59" s="39"/>
      <c r="P59" s="40"/>
      <c r="Q59" s="40"/>
      <c r="R59" s="40"/>
      <c r="S59" s="40"/>
      <c r="T59" s="42"/>
    </row>
    <row r="60" s="2" customFormat="1" ht="25" customHeight="1" outlineLevel="1" spans="1:20">
      <c r="A60" s="15">
        <f t="shared" si="3"/>
        <v>4</v>
      </c>
      <c r="B60" s="16" t="s">
        <v>307</v>
      </c>
      <c r="C60" s="23" t="s">
        <v>308</v>
      </c>
      <c r="D60" s="23" t="s">
        <v>309</v>
      </c>
      <c r="E60" s="19" t="s">
        <v>66</v>
      </c>
      <c r="F60" s="27" t="s">
        <v>123</v>
      </c>
      <c r="G60" s="28">
        <v>239</v>
      </c>
      <c r="H60" s="21"/>
      <c r="I60" s="21"/>
      <c r="J60" s="21"/>
      <c r="K60" s="38"/>
      <c r="L60" s="38"/>
      <c r="M60" s="38"/>
      <c r="N60" s="38"/>
      <c r="O60" s="39"/>
      <c r="P60" s="40"/>
      <c r="Q60" s="40"/>
      <c r="R60" s="40"/>
      <c r="S60" s="40"/>
      <c r="T60" s="42"/>
    </row>
    <row r="61" s="2" customFormat="1" ht="25" customHeight="1" outlineLevel="1" spans="1:20">
      <c r="A61" s="15">
        <f t="shared" si="3"/>
        <v>5</v>
      </c>
      <c r="B61" s="16" t="s">
        <v>365</v>
      </c>
      <c r="C61" s="24" t="s">
        <v>314</v>
      </c>
      <c r="D61" s="20" t="s">
        <v>315</v>
      </c>
      <c r="E61" s="19" t="s">
        <v>66</v>
      </c>
      <c r="F61" s="27" t="s">
        <v>123</v>
      </c>
      <c r="G61" s="28">
        <v>752</v>
      </c>
      <c r="H61" s="21"/>
      <c r="I61" s="21"/>
      <c r="J61" s="21"/>
      <c r="K61" s="38"/>
      <c r="L61" s="38"/>
      <c r="M61" s="38"/>
      <c r="N61" s="38"/>
      <c r="O61" s="39"/>
      <c r="P61" s="40"/>
      <c r="Q61" s="40"/>
      <c r="R61" s="40"/>
      <c r="S61" s="40"/>
      <c r="T61" s="42"/>
    </row>
    <row r="62" ht="25" customHeight="1" spans="1:15">
      <c r="A62" s="10" t="s">
        <v>171</v>
      </c>
      <c r="B62" s="10" t="s">
        <v>366</v>
      </c>
      <c r="C62" s="10"/>
      <c r="D62" s="13"/>
      <c r="E62" s="13"/>
      <c r="F62" s="13"/>
      <c r="G62" s="13"/>
      <c r="H62" s="14"/>
      <c r="I62" s="14"/>
      <c r="J62" s="36"/>
      <c r="K62" s="36"/>
      <c r="L62" s="36"/>
      <c r="M62" s="36"/>
      <c r="N62" s="37"/>
      <c r="O62" s="36"/>
    </row>
    <row r="63" s="2" customFormat="1" ht="25" customHeight="1" outlineLevel="1" spans="1:20">
      <c r="A63" s="15">
        <v>1</v>
      </c>
      <c r="B63" s="27" t="s">
        <v>367</v>
      </c>
      <c r="C63" s="23" t="s">
        <v>338</v>
      </c>
      <c r="D63" s="18" t="s">
        <v>292</v>
      </c>
      <c r="E63" s="19" t="s">
        <v>66</v>
      </c>
      <c r="F63" s="22" t="s">
        <v>293</v>
      </c>
      <c r="G63" s="28">
        <v>1</v>
      </c>
      <c r="H63" s="21"/>
      <c r="I63" s="21"/>
      <c r="J63" s="21"/>
      <c r="K63" s="38"/>
      <c r="L63" s="38"/>
      <c r="M63" s="38"/>
      <c r="N63" s="38"/>
      <c r="O63" s="39"/>
      <c r="P63" s="40"/>
      <c r="Q63" s="40"/>
      <c r="R63" s="40"/>
      <c r="S63" s="40"/>
      <c r="T63" s="42"/>
    </row>
    <row r="64" s="2" customFormat="1" ht="25" customHeight="1" outlineLevel="1" spans="1:20">
      <c r="A64" s="15">
        <f t="shared" ref="A64:A67" si="4">+A63+1</f>
        <v>2</v>
      </c>
      <c r="B64" s="27" t="s">
        <v>368</v>
      </c>
      <c r="C64" s="23" t="s">
        <v>338</v>
      </c>
      <c r="D64" s="18" t="s">
        <v>292</v>
      </c>
      <c r="E64" s="19" t="s">
        <v>66</v>
      </c>
      <c r="F64" s="22" t="s">
        <v>293</v>
      </c>
      <c r="G64" s="28">
        <v>1</v>
      </c>
      <c r="H64" s="21"/>
      <c r="I64" s="21"/>
      <c r="J64" s="21"/>
      <c r="K64" s="38"/>
      <c r="L64" s="38"/>
      <c r="M64" s="38"/>
      <c r="N64" s="38"/>
      <c r="O64" s="39"/>
      <c r="P64" s="40"/>
      <c r="Q64" s="40"/>
      <c r="R64" s="40"/>
      <c r="S64" s="40"/>
      <c r="T64" s="42"/>
    </row>
    <row r="65" s="2" customFormat="1" ht="25" customHeight="1" outlineLevel="1" spans="1:20">
      <c r="A65" s="15">
        <f t="shared" si="4"/>
        <v>3</v>
      </c>
      <c r="B65" s="27" t="s">
        <v>369</v>
      </c>
      <c r="C65" s="24" t="s">
        <v>370</v>
      </c>
      <c r="D65" s="18" t="s">
        <v>371</v>
      </c>
      <c r="E65" s="19" t="s">
        <v>66</v>
      </c>
      <c r="F65" s="22" t="s">
        <v>372</v>
      </c>
      <c r="G65" s="28">
        <v>1</v>
      </c>
      <c r="H65" s="21"/>
      <c r="I65" s="21"/>
      <c r="J65" s="21"/>
      <c r="K65" s="38"/>
      <c r="L65" s="38"/>
      <c r="M65" s="38"/>
      <c r="N65" s="38"/>
      <c r="O65" s="39"/>
      <c r="P65" s="40"/>
      <c r="Q65" s="40"/>
      <c r="R65" s="40"/>
      <c r="S65" s="40"/>
      <c r="T65" s="42"/>
    </row>
    <row r="66" s="2" customFormat="1" ht="25" customHeight="1" outlineLevel="1" spans="1:20">
      <c r="A66" s="15">
        <f t="shared" si="4"/>
        <v>4</v>
      </c>
      <c r="B66" s="27" t="s">
        <v>373</v>
      </c>
      <c r="C66" s="43" t="s">
        <v>374</v>
      </c>
      <c r="D66" s="20" t="s">
        <v>315</v>
      </c>
      <c r="E66" s="19" t="s">
        <v>66</v>
      </c>
      <c r="F66" s="22" t="s">
        <v>123</v>
      </c>
      <c r="G66" s="28">
        <v>7</v>
      </c>
      <c r="H66" s="21"/>
      <c r="I66" s="21"/>
      <c r="J66" s="21"/>
      <c r="K66" s="38"/>
      <c r="L66" s="38"/>
      <c r="M66" s="38"/>
      <c r="N66" s="38"/>
      <c r="O66" s="39"/>
      <c r="P66" s="40"/>
      <c r="Q66" s="40"/>
      <c r="R66" s="40"/>
      <c r="S66" s="40"/>
      <c r="T66" s="42"/>
    </row>
    <row r="67" s="2" customFormat="1" ht="25" customHeight="1" outlineLevel="1" spans="1:20">
      <c r="A67" s="15">
        <f t="shared" si="4"/>
        <v>5</v>
      </c>
      <c r="B67" s="27" t="s">
        <v>375</v>
      </c>
      <c r="C67" s="43" t="s">
        <v>376</v>
      </c>
      <c r="D67" s="20" t="s">
        <v>315</v>
      </c>
      <c r="E67" s="19" t="s">
        <v>66</v>
      </c>
      <c r="F67" s="22" t="s">
        <v>123</v>
      </c>
      <c r="G67" s="28">
        <v>0.6</v>
      </c>
      <c r="H67" s="21"/>
      <c r="I67" s="21"/>
      <c r="J67" s="21"/>
      <c r="K67" s="38"/>
      <c r="L67" s="38"/>
      <c r="M67" s="38"/>
      <c r="N67" s="38"/>
      <c r="O67" s="39"/>
      <c r="P67" s="40"/>
      <c r="Q67" s="40"/>
      <c r="R67" s="40"/>
      <c r="S67" s="40"/>
      <c r="T67" s="42"/>
    </row>
    <row r="68" ht="25" customHeight="1" spans="1:15">
      <c r="A68" s="44" t="s">
        <v>230</v>
      </c>
      <c r="B68" s="45" t="s">
        <v>44</v>
      </c>
      <c r="C68" s="46"/>
      <c r="D68" s="47"/>
      <c r="E68" s="47"/>
      <c r="F68" s="47"/>
      <c r="G68" s="47"/>
      <c r="H68" s="48"/>
      <c r="I68" s="48"/>
      <c r="J68" s="50"/>
      <c r="K68" s="50"/>
      <c r="L68" s="50"/>
      <c r="M68" s="50"/>
      <c r="N68" s="30"/>
      <c r="O68" s="50"/>
    </row>
    <row r="69" ht="29.4" customHeight="1" spans="1:15">
      <c r="A69" s="49" t="s">
        <v>377</v>
      </c>
      <c r="B69" s="49"/>
      <c r="C69" s="49"/>
      <c r="D69" s="49"/>
      <c r="E69" s="49"/>
      <c r="F69" s="49"/>
      <c r="G69" s="49"/>
      <c r="H69" s="49"/>
      <c r="I69" s="49"/>
      <c r="J69" s="49"/>
      <c r="K69" s="49"/>
      <c r="L69" s="49"/>
      <c r="M69" s="49"/>
      <c r="N69" s="49"/>
      <c r="O69" s="49"/>
    </row>
    <row r="70" ht="29.4" customHeight="1" spans="1:15">
      <c r="A70" s="49" t="s">
        <v>378</v>
      </c>
      <c r="B70" s="49"/>
      <c r="C70" s="49"/>
      <c r="D70" s="49"/>
      <c r="E70" s="49"/>
      <c r="F70" s="49"/>
      <c r="G70" s="49"/>
      <c r="H70" s="49"/>
      <c r="I70" s="49"/>
      <c r="J70" s="49"/>
      <c r="K70" s="49"/>
      <c r="L70" s="49"/>
      <c r="M70" s="49"/>
      <c r="N70" s="49"/>
      <c r="O70" s="49"/>
    </row>
    <row r="71" ht="19.95" customHeight="1" spans="1:15">
      <c r="A71" s="49" t="s">
        <v>379</v>
      </c>
      <c r="B71" s="49"/>
      <c r="C71" s="49"/>
      <c r="D71" s="49"/>
      <c r="E71" s="49"/>
      <c r="F71" s="49"/>
      <c r="G71" s="49"/>
      <c r="H71" s="49"/>
      <c r="I71" s="49"/>
      <c r="J71" s="49"/>
      <c r="K71" s="49"/>
      <c r="L71" s="49"/>
      <c r="M71" s="49"/>
      <c r="N71" s="49"/>
      <c r="O71" s="49"/>
    </row>
    <row r="72" ht="19.95" customHeight="1" spans="1:15">
      <c r="A72" s="49" t="s">
        <v>380</v>
      </c>
      <c r="B72" s="49"/>
      <c r="C72" s="49"/>
      <c r="D72" s="49"/>
      <c r="E72" s="49"/>
      <c r="F72" s="49"/>
      <c r="G72" s="49"/>
      <c r="H72" s="49"/>
      <c r="I72" s="49"/>
      <c r="J72" s="49"/>
      <c r="K72" s="49"/>
      <c r="L72" s="49"/>
      <c r="M72" s="49"/>
      <c r="N72" s="49"/>
      <c r="O72" s="49"/>
    </row>
    <row r="73" ht="19.95" customHeight="1" spans="1:15">
      <c r="A73" s="49" t="s">
        <v>381</v>
      </c>
      <c r="B73" s="49"/>
      <c r="C73" s="49"/>
      <c r="D73" s="49"/>
      <c r="E73" s="49"/>
      <c r="F73" s="49"/>
      <c r="G73" s="49"/>
      <c r="H73" s="49"/>
      <c r="I73" s="49"/>
      <c r="J73" s="49"/>
      <c r="K73" s="49"/>
      <c r="L73" s="49"/>
      <c r="M73" s="49"/>
      <c r="N73" s="49"/>
      <c r="O73" s="49"/>
    </row>
    <row r="74" s="2" customFormat="1" ht="19.2" customHeight="1" spans="1:20">
      <c r="A74" s="49" t="s">
        <v>382</v>
      </c>
      <c r="B74" s="49"/>
      <c r="C74" s="49"/>
      <c r="D74" s="49"/>
      <c r="E74" s="49"/>
      <c r="F74" s="49"/>
      <c r="G74" s="49"/>
      <c r="H74" s="49"/>
      <c r="I74" s="49"/>
      <c r="J74" s="49"/>
      <c r="K74" s="49"/>
      <c r="L74" s="49"/>
      <c r="M74" s="49"/>
      <c r="N74" s="49"/>
      <c r="O74" s="49"/>
      <c r="P74" s="3"/>
      <c r="Q74" s="3"/>
      <c r="R74" s="3"/>
      <c r="S74" s="3"/>
      <c r="T74" s="3"/>
    </row>
    <row r="75" s="2" customFormat="1" ht="19.95" customHeight="1" spans="10:20">
      <c r="J75" s="3"/>
      <c r="K75" s="3"/>
      <c r="L75" s="3"/>
      <c r="M75" s="3"/>
      <c r="N75" s="3"/>
      <c r="O75" s="3"/>
      <c r="P75" s="3"/>
      <c r="Q75" s="3"/>
      <c r="R75" s="3"/>
      <c r="S75" s="3"/>
      <c r="T75" s="3"/>
    </row>
    <row r="76" s="2" customFormat="1" ht="19.95" customHeight="1" spans="10:20">
      <c r="J76" s="3"/>
      <c r="K76" s="3"/>
      <c r="L76" s="3"/>
      <c r="M76" s="3"/>
      <c r="N76" s="3"/>
      <c r="O76" s="3"/>
      <c r="P76" s="3"/>
      <c r="Q76" s="3"/>
      <c r="R76" s="3"/>
      <c r="S76" s="3"/>
      <c r="T76" s="3"/>
    </row>
    <row r="77" s="2" customFormat="1" ht="19.95" customHeight="1" spans="10:20">
      <c r="J77" s="3"/>
      <c r="K77" s="3"/>
      <c r="L77" s="3"/>
      <c r="M77" s="3"/>
      <c r="N77" s="3"/>
      <c r="O77" s="3"/>
      <c r="P77" s="3"/>
      <c r="Q77" s="3"/>
      <c r="R77" s="3"/>
      <c r="S77" s="3"/>
      <c r="T77" s="3"/>
    </row>
    <row r="78" s="2" customFormat="1" ht="19.95" customHeight="1" spans="10:20">
      <c r="J78" s="3"/>
      <c r="K78" s="3"/>
      <c r="L78" s="3"/>
      <c r="M78" s="3"/>
      <c r="N78" s="3"/>
      <c r="O78" s="3"/>
      <c r="P78" s="3"/>
      <c r="Q78" s="3"/>
      <c r="R78" s="3"/>
      <c r="S78" s="3"/>
      <c r="T78" s="3"/>
    </row>
    <row r="79" s="2" customFormat="1" ht="19.95" customHeight="1" spans="10:20">
      <c r="J79" s="3"/>
      <c r="K79" s="3"/>
      <c r="L79" s="3"/>
      <c r="M79" s="3"/>
      <c r="N79" s="3"/>
      <c r="O79" s="3"/>
      <c r="P79" s="3"/>
      <c r="Q79" s="3"/>
      <c r="R79" s="3"/>
      <c r="S79" s="3"/>
      <c r="T79" s="3"/>
    </row>
    <row r="80" s="2" customFormat="1" ht="19.95" customHeight="1" spans="10:20">
      <c r="J80" s="3"/>
      <c r="K80" s="3"/>
      <c r="L80" s="3"/>
      <c r="M80" s="3"/>
      <c r="N80" s="3"/>
      <c r="O80" s="3"/>
      <c r="P80" s="3"/>
      <c r="Q80" s="3"/>
      <c r="R80" s="3"/>
      <c r="S80" s="3"/>
      <c r="T80" s="3"/>
    </row>
    <row r="81" s="2" customFormat="1" ht="19.95" customHeight="1" spans="10:20">
      <c r="J81" s="3"/>
      <c r="K81" s="3"/>
      <c r="L81" s="3"/>
      <c r="M81" s="3"/>
      <c r="N81" s="3"/>
      <c r="O81" s="3"/>
      <c r="P81" s="3"/>
      <c r="Q81" s="3"/>
      <c r="R81" s="3"/>
      <c r="S81" s="3"/>
      <c r="T81" s="3"/>
    </row>
    <row r="82" s="2" customFormat="1" ht="19.95" customHeight="1" spans="10:20">
      <c r="J82" s="3"/>
      <c r="K82" s="3"/>
      <c r="L82" s="3"/>
      <c r="M82" s="3"/>
      <c r="N82" s="3"/>
      <c r="O82" s="3"/>
      <c r="P82" s="3"/>
      <c r="Q82" s="3"/>
      <c r="R82" s="3"/>
      <c r="S82" s="3"/>
      <c r="T82" s="3"/>
    </row>
    <row r="83" s="2" customFormat="1" ht="19.95" customHeight="1" spans="10:20">
      <c r="J83" s="3"/>
      <c r="K83" s="3"/>
      <c r="L83" s="3"/>
      <c r="M83" s="3"/>
      <c r="N83" s="3"/>
      <c r="O83" s="3"/>
      <c r="P83" s="3"/>
      <c r="Q83" s="3"/>
      <c r="R83" s="3"/>
      <c r="S83" s="3"/>
      <c r="T83" s="3"/>
    </row>
    <row r="84" s="2" customFormat="1" ht="19.95" customHeight="1" spans="10:20">
      <c r="J84" s="3"/>
      <c r="K84" s="3"/>
      <c r="L84" s="3"/>
      <c r="M84" s="3"/>
      <c r="N84" s="3"/>
      <c r="O84" s="3"/>
      <c r="P84" s="3"/>
      <c r="Q84" s="3"/>
      <c r="R84" s="3"/>
      <c r="S84" s="3"/>
      <c r="T84" s="3"/>
    </row>
    <row r="85" s="2" customFormat="1" ht="19.95" customHeight="1" spans="10:20">
      <c r="J85" s="3"/>
      <c r="K85" s="3"/>
      <c r="L85" s="3"/>
      <c r="M85" s="3"/>
      <c r="N85" s="3"/>
      <c r="O85" s="3"/>
      <c r="P85" s="3"/>
      <c r="Q85" s="3"/>
      <c r="R85" s="3"/>
      <c r="S85" s="3"/>
      <c r="T85" s="3"/>
    </row>
    <row r="86" s="2" customFormat="1" ht="19.95" customHeight="1" spans="10:20">
      <c r="J86" s="3"/>
      <c r="K86" s="3"/>
      <c r="L86" s="3"/>
      <c r="M86" s="3"/>
      <c r="N86" s="3"/>
      <c r="O86" s="3"/>
      <c r="P86" s="3"/>
      <c r="Q86" s="3"/>
      <c r="R86" s="3"/>
      <c r="S86" s="3"/>
      <c r="T86" s="3"/>
    </row>
    <row r="87" s="2" customFormat="1" ht="19.95" customHeight="1" spans="10:20">
      <c r="J87" s="3"/>
      <c r="K87" s="3"/>
      <c r="L87" s="3"/>
      <c r="M87" s="3"/>
      <c r="N87" s="3"/>
      <c r="O87" s="3"/>
      <c r="P87" s="3"/>
      <c r="Q87" s="3"/>
      <c r="R87" s="3"/>
      <c r="S87" s="3"/>
      <c r="T87" s="3"/>
    </row>
  </sheetData>
  <autoFilter ref="A2:O74">
    <extLst/>
  </autoFilter>
  <mergeCells count="27">
    <mergeCell ref="A1:O1"/>
    <mergeCell ref="H2:L2"/>
    <mergeCell ref="B5:C5"/>
    <mergeCell ref="B35:C35"/>
    <mergeCell ref="B42:C42"/>
    <mergeCell ref="B56:C56"/>
    <mergeCell ref="B62:C62"/>
    <mergeCell ref="B68:C68"/>
    <mergeCell ref="A69:O69"/>
    <mergeCell ref="A70:O70"/>
    <mergeCell ref="A71:O71"/>
    <mergeCell ref="A72:O72"/>
    <mergeCell ref="A73:O73"/>
    <mergeCell ref="A74:O74"/>
    <mergeCell ref="A2:A4"/>
    <mergeCell ref="B2:B4"/>
    <mergeCell ref="C2:C4"/>
    <mergeCell ref="D2:D4"/>
    <mergeCell ref="E2:E4"/>
    <mergeCell ref="F2:F4"/>
    <mergeCell ref="G2:G4"/>
    <mergeCell ref="H3:H4"/>
    <mergeCell ref="I3:I4"/>
    <mergeCell ref="J3:J4"/>
    <mergeCell ref="M2:M4"/>
    <mergeCell ref="N2:N4"/>
    <mergeCell ref="O2:O4"/>
  </mergeCells>
  <printOptions horizontalCentered="1"/>
  <pageMargins left="0" right="0" top="0.393055555555556" bottom="0" header="0.511805555555556" footer="0.511805555555556"/>
  <pageSetup paperSize="9" scale="84" orientation="landscape" horizontalDpi="600"/>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编制说明</vt:lpstr>
      <vt:lpstr>汇总表</vt:lpstr>
      <vt:lpstr>室内外工程</vt:lpstr>
      <vt:lpstr>苗木工程</vt:lpstr>
      <vt:lpstr>水电安装工程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2022-11-28T02:03:00Z</dcterms:created>
  <dcterms:modified xsi:type="dcterms:W3CDTF">2023-06-24T01:39:55Z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1F86C41EB1784E7FBE5BDC2E7391C0B0</vt:lpwstr>
  </property>
  <property fmtid="{D5CDD505-2E9C-101B-9397-08002B2CF9AE}" pid="3" name="KSOProductBuildVer">
    <vt:lpwstr>2052-11.1.0.14309</vt:lpwstr>
  </property>
</Properties>
</file>