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tabRatio="859"/>
  </bookViews>
  <sheets>
    <sheet name="工程量清单" sheetId="2" r:id="rId1"/>
  </sheets>
  <definedNames>
    <definedName name="_xlnm.Print_Area" localSheetId="0">工程量清单!$A$1:$M$18</definedName>
  </definedNames>
  <calcPr calcId="144525"/>
</workbook>
</file>

<file path=xl/sharedStrings.xml><?xml version="1.0" encoding="utf-8"?>
<sst xmlns="http://schemas.openxmlformats.org/spreadsheetml/2006/main" count="72" uniqueCount="50">
  <si>
    <t>南昌工学院共青城校区项目一期沥青道路工程量清单</t>
  </si>
  <si>
    <t>序号</t>
  </si>
  <si>
    <t>项目名称</t>
  </si>
  <si>
    <t>工作内容及项目特征</t>
  </si>
  <si>
    <t>计量
单位</t>
  </si>
  <si>
    <t>暂定工程量</t>
  </si>
  <si>
    <t>综合单价组成（元）</t>
  </si>
  <si>
    <t>含税综合单价（元）</t>
  </si>
  <si>
    <t>含税小计
（元）</t>
  </si>
  <si>
    <t>备注</t>
  </si>
  <si>
    <t>人工费</t>
  </si>
  <si>
    <t>材料费
（含损耗率）</t>
  </si>
  <si>
    <t>辅材及机械费</t>
  </si>
  <si>
    <t>管理费及利润</t>
  </si>
  <si>
    <t>税金</t>
  </si>
  <si>
    <t>一</t>
  </si>
  <si>
    <t>沥青道路</t>
  </si>
  <si>
    <t>1</t>
  </si>
  <si>
    <t>校区主干路
（20m面宽）</t>
  </si>
  <si>
    <t>1、细粒式SBS改性沥青砼（60mm厚AC-13C）
2、喷洒黏层热沥青（PC-3）
3、玻纤土工格栅，灌缝、坑裂贴等</t>
  </si>
  <si>
    <t>t</t>
  </si>
  <si>
    <t>永临结合</t>
  </si>
  <si>
    <t>2</t>
  </si>
  <si>
    <t>校区次干路
（7m面宽）</t>
  </si>
  <si>
    <t>3</t>
  </si>
  <si>
    <t>校区支路及消防通道
（4m面宽）</t>
  </si>
  <si>
    <t>4</t>
  </si>
  <si>
    <t>人工湖马拉松跑道</t>
  </si>
  <si>
    <t>1.细粒式AC-10改性沥青砼（50mm厚AC-10）
沥青混凝土粘结油（0.6kg/m）
2.乳化沥青透层
3.玻纤土工格栅，灌缝、坑裂贴等
4.颜色：红色</t>
  </si>
  <si>
    <t>A区人工湖</t>
  </si>
  <si>
    <t>5</t>
  </si>
  <si>
    <t>1.细粒式AC-10改性沥青砼（50mm厚AC-10）
沥青混凝土粘结油（0.6kg/m）
2.乳化沥青透层
3.玻纤土工格栅，灌缝、坑裂贴等
4.颜色：灰色</t>
  </si>
  <si>
    <t>6</t>
  </si>
  <si>
    <t>1.细粒式SBS改性沥青砼（40mm厚AC-13C）
2.喷洒黏层热沥青（PC-3）
3.中粒式沥青混凝土（50mm厚AC-16）
4.喷洒粘层热沥青（AL(M)-1）
5.玻纤土工格栅，灌缝、坑裂贴等</t>
  </si>
  <si>
    <t>备选清单项</t>
  </si>
  <si>
    <t>7</t>
  </si>
  <si>
    <t>8</t>
  </si>
  <si>
    <t>1.细粒式SBS改性沥青砼（40mm厚AC-13C）
2.喷洒粘层热沥青（AL(M)-1）
3、玻纤土工格栅，灌缝、坑裂贴等</t>
  </si>
  <si>
    <t>二</t>
  </si>
  <si>
    <t>零星工程</t>
  </si>
  <si>
    <t>机械安拆及进退场
（铣刨机）</t>
  </si>
  <si>
    <t>1.一台机械进退场为一台次，按实际进场设备数量结算</t>
  </si>
  <si>
    <t>台次</t>
  </si>
  <si>
    <t>规格型号：NC250-Z</t>
  </si>
  <si>
    <t>铣刨机台班
（八小时制）</t>
  </si>
  <si>
    <t>1.机械台班单价包含但不限于机械租赁费、柴油费、税金、司机工资及吃住费用、乙方施工管理人员的一切费用、机械维护保养费、违章罚款及政府管理费、包相关手续办理及协调、包验收等全部费用。</t>
  </si>
  <si>
    <t>台班</t>
  </si>
  <si>
    <t>三</t>
  </si>
  <si>
    <t>含税合计（元）</t>
  </si>
  <si>
    <r>
      <rPr>
        <sz val="9"/>
        <rFont val="宋体"/>
        <charset val="134"/>
        <scheme val="minor"/>
      </rPr>
      <t>报价说明：
1.招标图纸版本：</t>
    </r>
    <r>
      <rPr>
        <b/>
        <sz val="9"/>
        <color rgb="FFFF0000"/>
        <rFont val="宋体"/>
        <charset val="134"/>
        <scheme val="minor"/>
      </rPr>
      <t>景观总图0612、变更08-A区人工湖区域图纸调整、景观-共青校区一期景观工程图纸（园建+水电蓝图版）-20230530、沥青厚度变更2023.06.28、新建沥青路面工程大样图_t3</t>
    </r>
    <r>
      <rPr>
        <sz val="9"/>
        <rFont val="宋体"/>
        <charset val="134"/>
        <scheme val="minor"/>
      </rPr>
      <t>；
2.计量计价原则：</t>
    </r>
    <r>
      <rPr>
        <b/>
        <sz val="9"/>
        <color rgb="FFFF0000"/>
        <rFont val="宋体"/>
        <charset val="134"/>
        <scheme val="minor"/>
      </rPr>
      <t>结算工程量按现场实际过磅方式以吨计量，固定综合单价包干；</t>
    </r>
    <r>
      <rPr>
        <sz val="9"/>
        <rFont val="宋体"/>
        <charset val="134"/>
        <scheme val="minor"/>
      </rPr>
      <t xml:space="preserve">
3.包含不限于工程所需的材料费、人工费、机械费、材料所须的各种检测费及试验费、各种材料损耗及运输费、采保费、卸车费、材料场内二次运输费、机械进退场、合同工期内的赶工费、施工水电费、技术处理费、技术措施费（包括雨季及异常气候施工措施费、脚手架费用）、安全文明施工措施费、临时设施费及其他措施费、疫情防护费、管理费、利润、税金以及一定范围内的风险费用（不可抗力除外）、市场风险和本合同虽未提及但承包人在完成工程过程中必须支付的与本工程相关的其他费用。此费用不随市场材料波动而发生变化，不因施工环境条件发生变化而提高综合单价，不因实际工程数量与暂定数量之差别而影响综合单价；
4.</t>
    </r>
    <r>
      <rPr>
        <b/>
        <sz val="9"/>
        <color rgb="FFFF0000"/>
        <rFont val="宋体"/>
        <charset val="134"/>
        <scheme val="minor"/>
      </rPr>
      <t>如清单项目特征描述与图纸做法不一致，具体施工做法以施工设计图纸为准；</t>
    </r>
    <r>
      <rPr>
        <sz val="9"/>
        <rFont val="宋体"/>
        <charset val="134"/>
        <scheme val="minor"/>
      </rPr>
      <t xml:space="preserve">
5.</t>
    </r>
    <r>
      <rPr>
        <b/>
        <sz val="9"/>
        <color rgb="FFFF0000"/>
        <rFont val="宋体"/>
        <charset val="134"/>
        <scheme val="minor"/>
      </rPr>
      <t>投标单位自行复核公式链接且根据综合单价分析表自行分析并填报；</t>
    </r>
    <r>
      <rPr>
        <sz val="9"/>
        <rFont val="宋体"/>
        <charset val="134"/>
        <scheme val="minor"/>
      </rPr>
      <t xml:space="preserve">
6.</t>
    </r>
    <r>
      <rPr>
        <b/>
        <sz val="9"/>
        <color rgb="FFFF0000"/>
        <rFont val="宋体"/>
        <charset val="134"/>
        <scheme val="minor"/>
      </rPr>
      <t>橙色填充区域为投标单位填报项。</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</si>
</sst>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2]* #,##0.00_ ;_ [$€-2]* \-#,##0.00_ ;_ [$€-2]* &quot;-&quot;??_ "/>
    <numFmt numFmtId="177" formatCode="0.00_ "/>
  </numFmts>
  <fonts count="33">
    <font>
      <sz val="11"/>
      <color theme="1"/>
      <name val="宋体"/>
      <charset val="134"/>
      <scheme val="minor"/>
    </font>
    <font>
      <sz val="9"/>
      <color theme="1"/>
      <name val="宋体"/>
      <charset val="134"/>
      <scheme val="minor"/>
    </font>
    <font>
      <b/>
      <sz val="12"/>
      <color theme="1"/>
      <name val="宋体"/>
      <charset val="134"/>
      <scheme val="minor"/>
    </font>
    <font>
      <b/>
      <sz val="9"/>
      <color theme="1"/>
      <name val="宋体"/>
      <charset val="134"/>
      <scheme val="minor"/>
    </font>
    <font>
      <b/>
      <sz val="9"/>
      <name val="宋体"/>
      <charset val="134"/>
    </font>
    <font>
      <b/>
      <sz val="9"/>
      <color indexed="8"/>
      <name val="宋体"/>
      <charset val="134"/>
    </font>
    <font>
      <sz val="9"/>
      <name val="宋体"/>
      <charset val="134"/>
    </font>
    <font>
      <sz val="9"/>
      <name val="宋体"/>
      <charset val="134"/>
      <scheme val="minor"/>
    </font>
    <font>
      <sz val="9"/>
      <color rgb="FFFF0000"/>
      <name val="宋体"/>
      <charset val="134"/>
      <scheme val="minor"/>
    </font>
    <font>
      <b/>
      <sz val="9"/>
      <color rgb="FFFF0000"/>
      <name val="宋体"/>
      <charset val="134"/>
    </font>
    <font>
      <sz val="9"/>
      <color indexed="8"/>
      <name val="宋体"/>
      <charset val="134"/>
      <scheme val="minor"/>
    </font>
    <font>
      <b/>
      <sz val="9"/>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indexed="8"/>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6">
    <fill>
      <patternFill patternType="none"/>
    </fill>
    <fill>
      <patternFill patternType="gray125"/>
    </fill>
    <fill>
      <patternFill patternType="solid">
        <fgColor theme="8" tint="0.8"/>
        <bgColor indexed="64"/>
      </patternFill>
    </fill>
    <fill>
      <patternFill patternType="solid">
        <fgColor theme="9" tint="0.8"/>
        <bgColor indexed="64"/>
      </patternFill>
    </fill>
    <fill>
      <patternFill patternType="solid">
        <fgColor theme="5" tint="0.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2" fontId="0" fillId="0" borderId="0" applyFont="0" applyFill="0" applyBorder="0" applyAlignment="0" applyProtection="0">
      <alignment vertical="center"/>
    </xf>
    <xf numFmtId="0" fontId="12" fillId="5" borderId="0" applyNumberFormat="0" applyBorder="0" applyAlignment="0" applyProtection="0">
      <alignment vertical="center"/>
    </xf>
    <xf numFmtId="0" fontId="13" fillId="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7" borderId="0" applyNumberFormat="0" applyBorder="0" applyAlignment="0" applyProtection="0">
      <alignment vertical="center"/>
    </xf>
    <xf numFmtId="0" fontId="14" fillId="8" borderId="0" applyNumberFormat="0" applyBorder="0" applyAlignment="0" applyProtection="0">
      <alignment vertical="center"/>
    </xf>
    <xf numFmtId="43" fontId="0" fillId="0" borderId="0" applyFont="0" applyFill="0" applyBorder="0" applyAlignment="0" applyProtection="0">
      <alignment vertical="center"/>
    </xf>
    <xf numFmtId="0" fontId="15" fillId="0" borderId="0">
      <alignment vertical="center"/>
    </xf>
    <xf numFmtId="0" fontId="16" fillId="9"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0" borderId="5" applyNumberFormat="0" applyFont="0" applyAlignment="0" applyProtection="0">
      <alignment vertical="center"/>
    </xf>
    <xf numFmtId="0" fontId="16" fillId="11"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6" applyNumberFormat="0" applyFill="0" applyAlignment="0" applyProtection="0">
      <alignment vertical="center"/>
    </xf>
    <xf numFmtId="0" fontId="24" fillId="0" borderId="6" applyNumberFormat="0" applyFill="0" applyAlignment="0" applyProtection="0">
      <alignment vertical="center"/>
    </xf>
    <xf numFmtId="0" fontId="16" fillId="12" borderId="0" applyNumberFormat="0" applyBorder="0" applyAlignment="0" applyProtection="0">
      <alignment vertical="center"/>
    </xf>
    <xf numFmtId="0" fontId="19" fillId="0" borderId="7" applyNumberFormat="0" applyFill="0" applyAlignment="0" applyProtection="0">
      <alignment vertical="center"/>
    </xf>
    <xf numFmtId="0" fontId="16" fillId="13" borderId="0" applyNumberFormat="0" applyBorder="0" applyAlignment="0" applyProtection="0">
      <alignment vertical="center"/>
    </xf>
    <xf numFmtId="0" fontId="25" fillId="14" borderId="8" applyNumberFormat="0" applyAlignment="0" applyProtection="0">
      <alignment vertical="center"/>
    </xf>
    <xf numFmtId="0" fontId="0" fillId="0" borderId="0">
      <alignment vertical="center"/>
    </xf>
    <xf numFmtId="0" fontId="26" fillId="14" borderId="4" applyNumberFormat="0" applyAlignment="0" applyProtection="0">
      <alignment vertical="center"/>
    </xf>
    <xf numFmtId="0" fontId="27" fillId="15" borderId="9" applyNumberFormat="0" applyAlignment="0" applyProtection="0">
      <alignment vertical="center"/>
    </xf>
    <xf numFmtId="0" fontId="12" fillId="16" borderId="0" applyNumberFormat="0" applyBorder="0" applyAlignment="0" applyProtection="0">
      <alignment vertical="center"/>
    </xf>
    <xf numFmtId="0" fontId="16" fillId="17" borderId="0" applyNumberFormat="0" applyBorder="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0" fillId="0" borderId="0">
      <alignment vertical="center"/>
    </xf>
    <xf numFmtId="0" fontId="30" fillId="18" borderId="0" applyNumberFormat="0" applyBorder="0" applyAlignment="0" applyProtection="0">
      <alignment vertical="center"/>
    </xf>
    <xf numFmtId="0" fontId="0" fillId="0" borderId="0">
      <alignment vertical="center"/>
    </xf>
    <xf numFmtId="0" fontId="31" fillId="19" borderId="0" applyNumberFormat="0" applyBorder="0" applyAlignment="0" applyProtection="0">
      <alignment vertical="center"/>
    </xf>
    <xf numFmtId="0" fontId="12" fillId="20" borderId="0" applyNumberFormat="0" applyBorder="0" applyAlignment="0" applyProtection="0">
      <alignment vertical="center"/>
    </xf>
    <xf numFmtId="0" fontId="16"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16" fillId="30" borderId="0" applyNumberFormat="0" applyBorder="0" applyAlignment="0" applyProtection="0">
      <alignment vertical="center"/>
    </xf>
    <xf numFmtId="0" fontId="12" fillId="31" borderId="0" applyNumberFormat="0" applyBorder="0" applyAlignment="0" applyProtection="0">
      <alignment vertical="center"/>
    </xf>
    <xf numFmtId="0" fontId="16" fillId="32" borderId="0" applyNumberFormat="0" applyBorder="0" applyAlignment="0" applyProtection="0">
      <alignment vertical="center"/>
    </xf>
    <xf numFmtId="0" fontId="16" fillId="33" borderId="0" applyNumberFormat="0" applyBorder="0" applyAlignment="0" applyProtection="0">
      <alignment vertical="center"/>
    </xf>
    <xf numFmtId="0" fontId="32" fillId="0" borderId="0"/>
    <xf numFmtId="0" fontId="12" fillId="34" borderId="0" applyNumberFormat="0" applyBorder="0" applyAlignment="0" applyProtection="0">
      <alignment vertical="center"/>
    </xf>
    <xf numFmtId="0" fontId="16" fillId="35" borderId="0" applyNumberFormat="0" applyBorder="0" applyAlignment="0" applyProtection="0">
      <alignment vertical="center"/>
    </xf>
    <xf numFmtId="0" fontId="15" fillId="0" borderId="0">
      <alignment vertical="center"/>
    </xf>
    <xf numFmtId="0" fontId="0" fillId="0" borderId="0">
      <alignment vertical="center"/>
    </xf>
    <xf numFmtId="0" fontId="0" fillId="0" borderId="0">
      <alignment vertical="center"/>
    </xf>
    <xf numFmtId="0" fontId="15" fillId="0" borderId="0"/>
  </cellStyleXfs>
  <cellXfs count="50">
    <xf numFmtId="0" fontId="0" fillId="0" borderId="0" xfId="0">
      <alignment vertical="center"/>
    </xf>
    <xf numFmtId="0" fontId="1" fillId="0" borderId="0" xfId="0" applyFont="1" applyFill="1" applyAlignment="1">
      <alignment vertical="center"/>
    </xf>
    <xf numFmtId="0" fontId="1" fillId="0" borderId="0" xfId="0" applyFont="1" applyFill="1" applyAlignment="1">
      <alignment vertical="center" wrapText="1"/>
    </xf>
    <xf numFmtId="0" fontId="1" fillId="0" borderId="0" xfId="0" applyFont="1" applyFill="1" applyAlignment="1">
      <alignment horizontal="center" vertical="center"/>
    </xf>
    <xf numFmtId="177" fontId="1" fillId="0" borderId="0" xfId="0" applyNumberFormat="1" applyFont="1" applyFill="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177" fontId="2" fillId="0" borderId="0" xfId="0" applyNumberFormat="1" applyFont="1" applyFill="1" applyAlignment="1">
      <alignment horizontal="center" vertical="center"/>
    </xf>
    <xf numFmtId="0" fontId="3" fillId="2" borderId="1" xfId="0"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177" fontId="3"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10" fontId="5" fillId="2"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176" fontId="6" fillId="3" borderId="1" xfId="0" applyNumberFormat="1" applyFont="1" applyFill="1" applyBorder="1" applyAlignment="1">
      <alignment horizontal="center" vertical="center" wrapText="1"/>
    </xf>
    <xf numFmtId="176" fontId="4" fillId="3" borderId="1" xfId="0" applyNumberFormat="1" applyFont="1" applyFill="1" applyBorder="1" applyAlignment="1">
      <alignment horizontal="center" vertical="center" wrapText="1"/>
    </xf>
    <xf numFmtId="177" fontId="3"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1" fillId="0" borderId="1" xfId="26" applyFont="1" applyFill="1" applyBorder="1" applyAlignment="1" applyProtection="1">
      <alignment vertical="center" wrapText="1"/>
      <protection locked="0"/>
    </xf>
    <xf numFmtId="0" fontId="1" fillId="0" borderId="1" xfId="26" applyFont="1" applyFill="1" applyBorder="1" applyAlignment="1" applyProtection="1">
      <alignment horizontal="center" vertical="center"/>
      <protection locked="0"/>
    </xf>
    <xf numFmtId="177" fontId="1" fillId="0" borderId="1" xfId="26" applyNumberFormat="1" applyFont="1" applyFill="1" applyBorder="1" applyAlignment="1" applyProtection="1">
      <alignment horizontal="center" vertical="center"/>
      <protection locked="0"/>
    </xf>
    <xf numFmtId="177" fontId="1" fillId="4" borderId="1" xfId="26" applyNumberFormat="1" applyFont="1" applyFill="1" applyBorder="1" applyAlignment="1" applyProtection="1">
      <alignment horizontal="center" vertical="center"/>
      <protection locked="0"/>
    </xf>
    <xf numFmtId="49" fontId="1" fillId="3" borderId="1" xfId="0" applyNumberFormat="1" applyFont="1" applyFill="1" applyBorder="1" applyAlignment="1">
      <alignment horizontal="center" vertical="center"/>
    </xf>
    <xf numFmtId="49" fontId="1" fillId="3" borderId="1" xfId="0" applyNumberFormat="1" applyFont="1" applyFill="1" applyBorder="1" applyAlignment="1">
      <alignment horizontal="center" vertical="center" wrapText="1"/>
    </xf>
    <xf numFmtId="0" fontId="1" fillId="3" borderId="1" xfId="26" applyFont="1" applyFill="1" applyBorder="1" applyAlignment="1" applyProtection="1">
      <alignment vertical="center" wrapText="1"/>
      <protection locked="0"/>
    </xf>
    <xf numFmtId="0" fontId="1" fillId="3" borderId="1" xfId="26" applyFont="1" applyFill="1" applyBorder="1" applyAlignment="1" applyProtection="1">
      <alignment horizontal="center" vertical="center"/>
      <protection locked="0"/>
    </xf>
    <xf numFmtId="177" fontId="1" fillId="3" borderId="1" xfId="26" applyNumberFormat="1" applyFont="1" applyFill="1" applyBorder="1" applyAlignment="1" applyProtection="1">
      <alignment horizontal="center" vertical="center"/>
      <protection locked="0"/>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vertical="center"/>
    </xf>
    <xf numFmtId="177" fontId="3" fillId="2" borderId="1" xfId="0" applyNumberFormat="1" applyFont="1" applyFill="1" applyBorder="1" applyAlignment="1">
      <alignment horizontal="center" vertical="center"/>
    </xf>
    <xf numFmtId="0" fontId="7" fillId="0" borderId="0" xfId="0" applyFont="1" applyFill="1" applyAlignment="1">
      <alignment horizontal="left" vertical="center" wrapText="1"/>
    </xf>
    <xf numFmtId="0" fontId="8" fillId="0" borderId="0" xfId="0" applyFont="1" applyFill="1" applyAlignment="1">
      <alignment horizontal="left" vertical="center" wrapText="1"/>
    </xf>
    <xf numFmtId="177" fontId="5" fillId="2" borderId="1" xfId="0" applyNumberFormat="1" applyFont="1" applyFill="1" applyBorder="1" applyAlignment="1">
      <alignment horizontal="center" vertical="center" wrapText="1"/>
    </xf>
    <xf numFmtId="10" fontId="9" fillId="4" borderId="1" xfId="0" applyNumberFormat="1" applyFont="1" applyFill="1" applyBorder="1" applyAlignment="1">
      <alignment horizontal="center" vertical="center" wrapText="1"/>
    </xf>
    <xf numFmtId="10" fontId="9" fillId="3" borderId="1" xfId="0" applyNumberFormat="1" applyFont="1" applyFill="1" applyBorder="1" applyAlignment="1">
      <alignment horizontal="center" vertical="center" wrapText="1"/>
    </xf>
    <xf numFmtId="177" fontId="5" fillId="3"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0" fontId="8" fillId="0" borderId="1" xfId="26" applyFont="1" applyFill="1" applyBorder="1" applyAlignment="1" applyProtection="1">
      <alignment horizontal="center" vertical="center" wrapText="1"/>
      <protection locked="0"/>
    </xf>
    <xf numFmtId="177" fontId="1" fillId="0" borderId="0" xfId="26" applyNumberFormat="1" applyFont="1" applyFill="1" applyBorder="1" applyAlignment="1" applyProtection="1">
      <alignment horizontal="center" vertical="center"/>
      <protection locked="0"/>
    </xf>
    <xf numFmtId="177" fontId="1" fillId="0" borderId="0" xfId="0" applyNumberFormat="1" applyFont="1" applyFill="1" applyAlignment="1">
      <alignment horizontal="center" vertical="center" wrapText="1"/>
    </xf>
    <xf numFmtId="177" fontId="1" fillId="0" borderId="0" xfId="26" applyNumberFormat="1" applyFont="1" applyFill="1" applyAlignment="1" applyProtection="1">
      <alignment horizontal="center" vertical="center"/>
      <protection locked="0"/>
    </xf>
    <xf numFmtId="0" fontId="11" fillId="0" borderId="1" xfId="26" applyFont="1" applyFill="1" applyBorder="1" applyAlignment="1" applyProtection="1">
      <alignment horizontal="center" vertical="center"/>
      <protection locked="0"/>
    </xf>
    <xf numFmtId="177" fontId="10" fillId="3" borderId="1" xfId="0" applyNumberFormat="1" applyFont="1" applyFill="1" applyBorder="1" applyAlignment="1">
      <alignment horizontal="center" vertical="center" wrapText="1"/>
    </xf>
    <xf numFmtId="0" fontId="11" fillId="3" borderId="1" xfId="26" applyFont="1" applyFill="1" applyBorder="1" applyAlignment="1" applyProtection="1">
      <alignment horizontal="center" vertical="center"/>
      <protection locked="0"/>
    </xf>
    <xf numFmtId="0" fontId="11" fillId="0" borderId="1" xfId="26"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 2 8 2" xfId="9"/>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常规 26" xfId="26"/>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常规 27" xfId="33"/>
    <cellStyle name="好" xfId="34" builtinId="26"/>
    <cellStyle name="常规 21" xfId="35"/>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10" xfId="51"/>
    <cellStyle name="40% - 强调文字颜色 6" xfId="52" builtinId="51"/>
    <cellStyle name="60% - 强调文字颜色 6" xfId="53" builtinId="52"/>
    <cellStyle name="常规 2 8" xfId="54"/>
    <cellStyle name="常规 24" xfId="55"/>
    <cellStyle name="常规 5" xfId="56"/>
    <cellStyle name="常规 5 5"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outlinePr summaryBelow="0" summaryRight="0"/>
  </sheetPr>
  <dimension ref="A1:Q18"/>
  <sheetViews>
    <sheetView tabSelected="1" view="pageBreakPreview" zoomScaleNormal="100" topLeftCell="A10" workbookViewId="0">
      <selection activeCell="C13" sqref="C13"/>
    </sheetView>
  </sheetViews>
  <sheetFormatPr defaultColWidth="9" defaultRowHeight="21.9" customHeight="1"/>
  <cols>
    <col min="1" max="1" width="5.62962962962963" style="3" customWidth="1"/>
    <col min="2" max="2" width="15.6296296296296" style="3" customWidth="1"/>
    <col min="3" max="3" width="30.6296296296296" style="1" customWidth="1"/>
    <col min="4" max="4" width="6.11111111111111" style="3" customWidth="1"/>
    <col min="5" max="10" width="10.6296296296296" style="4" customWidth="1"/>
    <col min="11" max="12" width="12.6296296296296" style="4" customWidth="1"/>
    <col min="13" max="13" width="15.6296296296296" style="3" customWidth="1"/>
    <col min="14" max="14" width="9" style="5"/>
    <col min="15" max="17" width="10.6296296296296" style="5" customWidth="1"/>
    <col min="18" max="16384" width="9" style="1"/>
  </cols>
  <sheetData>
    <row r="1" s="1" customFormat="1" ht="30" customHeight="1" spans="1:17">
      <c r="A1" s="6" t="s">
        <v>0</v>
      </c>
      <c r="B1" s="6"/>
      <c r="C1" s="6"/>
      <c r="D1" s="6"/>
      <c r="E1" s="7"/>
      <c r="F1" s="7"/>
      <c r="G1" s="7"/>
      <c r="H1" s="7"/>
      <c r="I1" s="7"/>
      <c r="J1" s="7"/>
      <c r="K1" s="7"/>
      <c r="L1" s="7"/>
      <c r="M1" s="6"/>
      <c r="N1" s="5"/>
      <c r="O1" s="5"/>
      <c r="P1" s="5"/>
      <c r="Q1" s="5"/>
    </row>
    <row r="2" s="2" customFormat="1" ht="15" customHeight="1" spans="1:17">
      <c r="A2" s="8" t="s">
        <v>1</v>
      </c>
      <c r="B2" s="9" t="s">
        <v>2</v>
      </c>
      <c r="C2" s="9" t="s">
        <v>3</v>
      </c>
      <c r="D2" s="9" t="s">
        <v>4</v>
      </c>
      <c r="E2" s="10" t="s">
        <v>5</v>
      </c>
      <c r="F2" s="11" t="s">
        <v>6</v>
      </c>
      <c r="G2" s="11"/>
      <c r="H2" s="12"/>
      <c r="I2" s="11"/>
      <c r="J2" s="36"/>
      <c r="K2" s="36" t="s">
        <v>7</v>
      </c>
      <c r="L2" s="36" t="s">
        <v>8</v>
      </c>
      <c r="M2" s="11" t="s">
        <v>9</v>
      </c>
      <c r="N2" s="5"/>
      <c r="O2" s="5"/>
      <c r="P2" s="5"/>
      <c r="Q2" s="5"/>
    </row>
    <row r="3" s="2" customFormat="1" ht="21" customHeight="1" spans="1:17">
      <c r="A3" s="8"/>
      <c r="B3" s="9"/>
      <c r="C3" s="9"/>
      <c r="D3" s="9"/>
      <c r="E3" s="10"/>
      <c r="F3" s="11" t="s">
        <v>10</v>
      </c>
      <c r="G3" s="11" t="s">
        <v>11</v>
      </c>
      <c r="H3" s="11" t="s">
        <v>12</v>
      </c>
      <c r="I3" s="36" t="s">
        <v>13</v>
      </c>
      <c r="J3" s="36" t="s">
        <v>14</v>
      </c>
      <c r="K3" s="36"/>
      <c r="L3" s="36"/>
      <c r="M3" s="11"/>
      <c r="N3" s="5"/>
      <c r="O3" s="5"/>
      <c r="P3" s="5"/>
      <c r="Q3" s="44"/>
    </row>
    <row r="4" s="2" customFormat="1" ht="20" customHeight="1" spans="1:17">
      <c r="A4" s="8"/>
      <c r="B4" s="9"/>
      <c r="C4" s="9"/>
      <c r="D4" s="9"/>
      <c r="E4" s="10"/>
      <c r="F4" s="11"/>
      <c r="G4" s="11"/>
      <c r="H4" s="11"/>
      <c r="I4" s="37"/>
      <c r="J4" s="37"/>
      <c r="K4" s="36"/>
      <c r="L4" s="36"/>
      <c r="M4" s="11"/>
      <c r="N4" s="5"/>
      <c r="O4" s="5"/>
      <c r="P4" s="5"/>
      <c r="Q4" s="44"/>
    </row>
    <row r="5" s="2" customFormat="1" ht="30" customHeight="1" spans="1:17">
      <c r="A5" s="13" t="s">
        <v>15</v>
      </c>
      <c r="B5" s="14" t="s">
        <v>16</v>
      </c>
      <c r="C5" s="15"/>
      <c r="D5" s="15"/>
      <c r="E5" s="16"/>
      <c r="F5" s="17"/>
      <c r="G5" s="17"/>
      <c r="H5" s="17"/>
      <c r="I5" s="38"/>
      <c r="J5" s="38"/>
      <c r="K5" s="39"/>
      <c r="L5" s="39"/>
      <c r="M5" s="17"/>
      <c r="N5" s="5"/>
      <c r="O5" s="5"/>
      <c r="P5" s="5"/>
      <c r="Q5" s="44"/>
    </row>
    <row r="6" s="1" customFormat="1" ht="60" customHeight="1" outlineLevel="1" spans="1:17">
      <c r="A6" s="18" t="s">
        <v>17</v>
      </c>
      <c r="B6" s="19" t="s">
        <v>18</v>
      </c>
      <c r="C6" s="20" t="s">
        <v>19</v>
      </c>
      <c r="D6" s="21" t="s">
        <v>20</v>
      </c>
      <c r="E6" s="22">
        <f>Q6</f>
        <v>9351.402</v>
      </c>
      <c r="F6" s="23"/>
      <c r="G6" s="23"/>
      <c r="H6" s="23"/>
      <c r="I6" s="40">
        <f>SUM(F6:H6)*$I$4</f>
        <v>0</v>
      </c>
      <c r="J6" s="40">
        <f>SUM(F6:I6)*$J$4</f>
        <v>0</v>
      </c>
      <c r="K6" s="40">
        <f t="shared" ref="K6:K14" si="0">SUM(F6:J6)</f>
        <v>0</v>
      </c>
      <c r="L6" s="40">
        <f t="shared" ref="L6:L14" si="1">E6*K6</f>
        <v>0</v>
      </c>
      <c r="M6" s="41" t="s">
        <v>21</v>
      </c>
      <c r="N6" s="5"/>
      <c r="O6" s="42">
        <f>((494+1080+237)*32+8370)*0.06</f>
        <v>3979.32</v>
      </c>
      <c r="P6" s="43">
        <v>2.35</v>
      </c>
      <c r="Q6" s="43">
        <f>O6*P6</f>
        <v>9351.402</v>
      </c>
    </row>
    <row r="7" s="1" customFormat="1" ht="60" customHeight="1" outlineLevel="1" spans="1:17">
      <c r="A7" s="18" t="s">
        <v>22</v>
      </c>
      <c r="B7" s="19" t="s">
        <v>23</v>
      </c>
      <c r="C7" s="20" t="s">
        <v>19</v>
      </c>
      <c r="D7" s="21" t="s">
        <v>20</v>
      </c>
      <c r="E7" s="22">
        <f>Q7</f>
        <v>7613.87451</v>
      </c>
      <c r="F7" s="23"/>
      <c r="G7" s="23"/>
      <c r="H7" s="23"/>
      <c r="I7" s="40">
        <f>SUM(F7:H7)*$I$4</f>
        <v>0</v>
      </c>
      <c r="J7" s="40">
        <f>SUM(F7:I7)*$J$4</f>
        <v>0</v>
      </c>
      <c r="K7" s="40">
        <f t="shared" si="0"/>
        <v>0</v>
      </c>
      <c r="L7" s="40">
        <f t="shared" si="1"/>
        <v>0</v>
      </c>
      <c r="M7" s="41" t="s">
        <v>21</v>
      </c>
      <c r="N7" s="5"/>
      <c r="O7" s="42">
        <f>((130.5+172.3)*14+(74.2+65*2+38.5*2+46.1*2+108.2+146+24*2+72.2+124.5*2+11)*7+(242+158.8+34+13.2+42.4+29.6+42.7)*7+(1.8+77.2+14*2+90)*14+(21.8+51.6+16.3)*6+167*7+(66+25.9+81.9+39.2+69.6+36.5+72.1+39.3+69.5+39.2+126.7)*7+29639.91)*0.06</f>
        <v>3239.9466</v>
      </c>
      <c r="P7" s="43">
        <v>2.35</v>
      </c>
      <c r="Q7" s="43">
        <f>O7*P7</f>
        <v>7613.87451</v>
      </c>
    </row>
    <row r="8" s="1" customFormat="1" ht="60" customHeight="1" outlineLevel="1" spans="1:17">
      <c r="A8" s="18" t="s">
        <v>24</v>
      </c>
      <c r="B8" s="19" t="s">
        <v>25</v>
      </c>
      <c r="C8" s="20" t="s">
        <v>19</v>
      </c>
      <c r="D8" s="21" t="s">
        <v>20</v>
      </c>
      <c r="E8" s="22">
        <f>Q8</f>
        <v>3976.71183</v>
      </c>
      <c r="F8" s="23"/>
      <c r="G8" s="23"/>
      <c r="H8" s="23"/>
      <c r="I8" s="40">
        <f>SUM(F8:H8)*$I$4</f>
        <v>0</v>
      </c>
      <c r="J8" s="40">
        <f>SUM(F8:I8)*$J$4</f>
        <v>0</v>
      </c>
      <c r="K8" s="40">
        <f t="shared" si="0"/>
        <v>0</v>
      </c>
      <c r="L8" s="40">
        <f t="shared" si="1"/>
        <v>0</v>
      </c>
      <c r="M8" s="41" t="s">
        <v>21</v>
      </c>
      <c r="N8" s="5"/>
      <c r="O8" s="42">
        <f>((26.3*5+36.23*3+34.2*3+35.83*3+30*2+40+44.9*2+38.9+35.9+32.2+48.3*3+46.89+37.8*3+33+22.79+38.83+39.8*3+20)*4+(46.5+79.56+132.8)*4+97.2*4+85.2*4.3+78.5*4.3+78*4.3+11359.2+1107+1267.2+6861.52)*0.06</f>
        <v>1692.2178</v>
      </c>
      <c r="P8" s="43">
        <v>2.35</v>
      </c>
      <c r="Q8" s="43">
        <f>O8*P8</f>
        <v>3976.71183</v>
      </c>
    </row>
    <row r="9" s="1" customFormat="1" ht="68" customHeight="1" outlineLevel="1" spans="1:17">
      <c r="A9" s="18" t="s">
        <v>26</v>
      </c>
      <c r="B9" s="19" t="s">
        <v>27</v>
      </c>
      <c r="C9" s="20" t="s">
        <v>28</v>
      </c>
      <c r="D9" s="21" t="s">
        <v>20</v>
      </c>
      <c r="E9" s="22">
        <f>Q9</f>
        <v>171.6504625</v>
      </c>
      <c r="F9" s="23"/>
      <c r="G9" s="23"/>
      <c r="H9" s="23"/>
      <c r="I9" s="40">
        <f>SUM(F9:H9)*$I$4</f>
        <v>0</v>
      </c>
      <c r="J9" s="40">
        <f>SUM(F9:I9)*$J$4</f>
        <v>0</v>
      </c>
      <c r="K9" s="40">
        <f t="shared" si="0"/>
        <v>0</v>
      </c>
      <c r="L9" s="40">
        <f t="shared" si="1"/>
        <v>0</v>
      </c>
      <c r="M9" s="41" t="s">
        <v>29</v>
      </c>
      <c r="N9" s="5"/>
      <c r="O9" s="44">
        <f>((116.65+107.16+91.55+60.33+6.5+29.19+33.1)+(10.49+51.94+13.65+108.4+85.54+37.16+45.18)+(74.24+99.48+33.37+58.51))*(1.3+0.075)*0.05</f>
        <v>73.04275</v>
      </c>
      <c r="P9" s="43">
        <v>2.35</v>
      </c>
      <c r="Q9" s="43">
        <f>O9*P9</f>
        <v>171.6504625</v>
      </c>
    </row>
    <row r="10" s="1" customFormat="1" ht="70" customHeight="1" outlineLevel="1" spans="1:17">
      <c r="A10" s="18" t="s">
        <v>30</v>
      </c>
      <c r="B10" s="19" t="s">
        <v>27</v>
      </c>
      <c r="C10" s="20" t="s">
        <v>31</v>
      </c>
      <c r="D10" s="21" t="s">
        <v>20</v>
      </c>
      <c r="E10" s="22">
        <f>Q10</f>
        <v>277.7616575</v>
      </c>
      <c r="F10" s="23"/>
      <c r="G10" s="23"/>
      <c r="H10" s="23"/>
      <c r="I10" s="40">
        <f>SUM(F10:H10)*$I$4</f>
        <v>0</v>
      </c>
      <c r="J10" s="40">
        <f>SUM(F10:I10)*$J$4</f>
        <v>0</v>
      </c>
      <c r="K10" s="40">
        <f t="shared" si="0"/>
        <v>0</v>
      </c>
      <c r="L10" s="40">
        <f t="shared" si="1"/>
        <v>0</v>
      </c>
      <c r="M10" s="41" t="s">
        <v>29</v>
      </c>
      <c r="N10" s="5"/>
      <c r="O10" s="44">
        <f>((116.65+107.16+91.55+60.33+6.5+29.19+33.1)+(10.49+51.94+13.65+108.4+85.54+37.16+45.18)+(74.24+99.48+33.37+58.51))*(2.15+0.075)*0.05</f>
        <v>118.19645</v>
      </c>
      <c r="P10" s="43">
        <v>2.35</v>
      </c>
      <c r="Q10" s="43">
        <f>O10*P10</f>
        <v>277.7616575</v>
      </c>
    </row>
    <row r="11" s="1" customFormat="1" ht="72" customHeight="1" outlineLevel="1" spans="1:17">
      <c r="A11" s="18" t="s">
        <v>32</v>
      </c>
      <c r="B11" s="19" t="s">
        <v>18</v>
      </c>
      <c r="C11" s="20" t="s">
        <v>33</v>
      </c>
      <c r="D11" s="21" t="s">
        <v>20</v>
      </c>
      <c r="E11" s="22">
        <v>1</v>
      </c>
      <c r="F11" s="23"/>
      <c r="G11" s="23"/>
      <c r="H11" s="23"/>
      <c r="I11" s="40">
        <f>SUM(F11:H11)*$I$4</f>
        <v>0</v>
      </c>
      <c r="J11" s="40">
        <f>SUM(F11:I11)*$J$4</f>
        <v>0</v>
      </c>
      <c r="K11" s="40">
        <f t="shared" si="0"/>
        <v>0</v>
      </c>
      <c r="L11" s="40">
        <f t="shared" si="1"/>
        <v>0</v>
      </c>
      <c r="M11" s="45" t="s">
        <v>34</v>
      </c>
      <c r="N11" s="5"/>
      <c r="O11" s="42">
        <v>1</v>
      </c>
      <c r="P11" s="43"/>
      <c r="Q11" s="43"/>
    </row>
    <row r="12" s="1" customFormat="1" ht="70" customHeight="1" outlineLevel="1" spans="1:17">
      <c r="A12" s="18" t="s">
        <v>35</v>
      </c>
      <c r="B12" s="19" t="s">
        <v>23</v>
      </c>
      <c r="C12" s="20" t="s">
        <v>33</v>
      </c>
      <c r="D12" s="21" t="s">
        <v>20</v>
      </c>
      <c r="E12" s="22">
        <v>1</v>
      </c>
      <c r="F12" s="23"/>
      <c r="G12" s="23"/>
      <c r="H12" s="23"/>
      <c r="I12" s="40">
        <f>SUM(F12:H12)*$I$4</f>
        <v>0</v>
      </c>
      <c r="J12" s="40">
        <f>SUM(F12:I12)*$J$4</f>
        <v>0</v>
      </c>
      <c r="K12" s="40">
        <f t="shared" si="0"/>
        <v>0</v>
      </c>
      <c r="L12" s="40">
        <f t="shared" si="1"/>
        <v>0</v>
      </c>
      <c r="M12" s="45" t="s">
        <v>34</v>
      </c>
      <c r="N12" s="5"/>
      <c r="O12" s="42">
        <v>1</v>
      </c>
      <c r="P12" s="5"/>
      <c r="Q12" s="5"/>
    </row>
    <row r="13" s="1" customFormat="1" ht="60" customHeight="1" outlineLevel="1" spans="1:17">
      <c r="A13" s="18" t="s">
        <v>36</v>
      </c>
      <c r="B13" s="19" t="s">
        <v>25</v>
      </c>
      <c r="C13" s="20" t="s">
        <v>37</v>
      </c>
      <c r="D13" s="21" t="s">
        <v>20</v>
      </c>
      <c r="E13" s="22">
        <v>1</v>
      </c>
      <c r="F13" s="23"/>
      <c r="G13" s="23"/>
      <c r="H13" s="23"/>
      <c r="I13" s="40">
        <f>SUM(F13:H13)*$I$4</f>
        <v>0</v>
      </c>
      <c r="J13" s="40">
        <f>SUM(F13:I13)*$J$4</f>
        <v>0</v>
      </c>
      <c r="K13" s="40">
        <f t="shared" si="0"/>
        <v>0</v>
      </c>
      <c r="L13" s="40">
        <f t="shared" si="1"/>
        <v>0</v>
      </c>
      <c r="M13" s="45" t="s">
        <v>34</v>
      </c>
      <c r="N13" s="5"/>
      <c r="O13" s="42">
        <v>1</v>
      </c>
      <c r="P13" s="5"/>
      <c r="Q13" s="5"/>
    </row>
    <row r="14" s="1" customFormat="1" ht="30" customHeight="1" spans="1:17">
      <c r="A14" s="24" t="s">
        <v>38</v>
      </c>
      <c r="B14" s="25" t="s">
        <v>39</v>
      </c>
      <c r="C14" s="26"/>
      <c r="D14" s="27"/>
      <c r="E14" s="28"/>
      <c r="F14" s="28"/>
      <c r="G14" s="28"/>
      <c r="H14" s="28"/>
      <c r="I14" s="46"/>
      <c r="J14" s="46"/>
      <c r="K14" s="46"/>
      <c r="L14" s="46"/>
      <c r="M14" s="47"/>
      <c r="N14" s="5"/>
      <c r="O14" s="42"/>
      <c r="P14" s="5"/>
      <c r="Q14" s="5"/>
    </row>
    <row r="15" s="1" customFormat="1" ht="60" customHeight="1" outlineLevel="1" spans="1:17">
      <c r="A15" s="18" t="s">
        <v>17</v>
      </c>
      <c r="B15" s="19" t="s">
        <v>40</v>
      </c>
      <c r="C15" s="20" t="s">
        <v>41</v>
      </c>
      <c r="D15" s="21" t="s">
        <v>42</v>
      </c>
      <c r="E15" s="22">
        <v>1</v>
      </c>
      <c r="F15" s="23"/>
      <c r="G15" s="23"/>
      <c r="H15" s="23"/>
      <c r="I15" s="40">
        <f>SUM(F15:H15)*$I$4</f>
        <v>0</v>
      </c>
      <c r="J15" s="40">
        <f>SUM(F15:I15)*$J$4</f>
        <v>0</v>
      </c>
      <c r="K15" s="40">
        <f>SUM(F15:J15)</f>
        <v>0</v>
      </c>
      <c r="L15" s="40">
        <f>E15*K15</f>
        <v>0</v>
      </c>
      <c r="M15" s="48" t="s">
        <v>43</v>
      </c>
      <c r="N15" s="5"/>
      <c r="O15" s="42">
        <v>1</v>
      </c>
      <c r="P15" s="5"/>
      <c r="Q15" s="5"/>
    </row>
    <row r="16" s="1" customFormat="1" ht="60" customHeight="1" outlineLevel="1" spans="1:17">
      <c r="A16" s="18" t="s">
        <v>22</v>
      </c>
      <c r="B16" s="19" t="s">
        <v>44</v>
      </c>
      <c r="C16" s="20" t="s">
        <v>45</v>
      </c>
      <c r="D16" s="21" t="s">
        <v>46</v>
      </c>
      <c r="E16" s="22">
        <v>1</v>
      </c>
      <c r="F16" s="23"/>
      <c r="G16" s="23"/>
      <c r="H16" s="23"/>
      <c r="I16" s="40">
        <f>SUM(F16:H16)*$I$4</f>
        <v>0</v>
      </c>
      <c r="J16" s="40">
        <f>SUM(F16:I16)*$J$4</f>
        <v>0</v>
      </c>
      <c r="K16" s="40">
        <f>SUM(F16:J16)</f>
        <v>0</v>
      </c>
      <c r="L16" s="40">
        <f>E16*K16</f>
        <v>0</v>
      </c>
      <c r="M16" s="48" t="s">
        <v>43</v>
      </c>
      <c r="N16" s="5"/>
      <c r="O16" s="42">
        <v>1</v>
      </c>
      <c r="P16" s="5"/>
      <c r="Q16" s="5"/>
    </row>
    <row r="17" s="1" customFormat="1" ht="30" customHeight="1" spans="1:17">
      <c r="A17" s="29" t="s">
        <v>47</v>
      </c>
      <c r="B17" s="30" t="s">
        <v>48</v>
      </c>
      <c r="C17" s="31"/>
      <c r="D17" s="32"/>
      <c r="E17" s="33"/>
      <c r="F17" s="33"/>
      <c r="G17" s="33"/>
      <c r="H17" s="33"/>
      <c r="I17" s="33"/>
      <c r="J17" s="33"/>
      <c r="K17" s="33"/>
      <c r="L17" s="33">
        <f>SUM(L5:L16)</f>
        <v>0</v>
      </c>
      <c r="M17" s="49"/>
      <c r="N17" s="5"/>
      <c r="O17" s="5"/>
      <c r="P17" s="5"/>
      <c r="Q17" s="5"/>
    </row>
    <row r="18" ht="120" customHeight="1" spans="1:13">
      <c r="A18" s="34" t="s">
        <v>49</v>
      </c>
      <c r="B18" s="35"/>
      <c r="C18" s="35"/>
      <c r="D18" s="35"/>
      <c r="E18" s="35"/>
      <c r="F18" s="35"/>
      <c r="G18" s="35"/>
      <c r="H18" s="35"/>
      <c r="I18" s="35"/>
      <c r="J18" s="35"/>
      <c r="K18" s="35"/>
      <c r="L18" s="35"/>
      <c r="M18" s="35"/>
    </row>
  </sheetData>
  <mergeCells count="15">
    <mergeCell ref="A1:M1"/>
    <mergeCell ref="F2:J2"/>
    <mergeCell ref="B17:C17"/>
    <mergeCell ref="A18:M18"/>
    <mergeCell ref="A2:A4"/>
    <mergeCell ref="B2:B4"/>
    <mergeCell ref="C2:C4"/>
    <mergeCell ref="D2:D4"/>
    <mergeCell ref="E2:E4"/>
    <mergeCell ref="F3:F4"/>
    <mergeCell ref="G3:G4"/>
    <mergeCell ref="H3:H4"/>
    <mergeCell ref="K2:K4"/>
    <mergeCell ref="L2:L4"/>
    <mergeCell ref="M2:M4"/>
  </mergeCells>
  <printOptions horizontalCentered="1"/>
  <pageMargins left="0.196527777777778" right="0.196527777777778" top="0.393055555555556" bottom="0.393055555555556" header="0.5" footer="0.5"/>
  <pageSetup paperSize="9" scale="90" orientation="landscape" horizontalDpi="600"/>
  <headerFooter/>
  <ignoredErrors>
    <ignoredError sqref="A15:A16" numberStoredAsText="1"/>
    <ignoredError sqref="I8 I7 I6" formulaRange="1"/>
    <ignoredError sqref="H10:L10 F10 H9:L9 F9 O6 O7:O8 O9:O10 E6:E10"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工程量清单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冷少庭</cp:lastModifiedBy>
  <dcterms:created xsi:type="dcterms:W3CDTF">2022-11-03T00:55:00Z</dcterms:created>
  <dcterms:modified xsi:type="dcterms:W3CDTF">2023-06-28T06:27:42Z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2BBBB328F9BC4D95B8E28B38C288F3E6</vt:lpwstr>
  </property>
  <property fmtid="{D5CDD505-2E9C-101B-9397-08002B2CF9AE}" pid="3" name="KSOReadingLayout">
    <vt:bool>true</vt:bool>
  </property>
  <property fmtid="{D5CDD505-2E9C-101B-9397-08002B2CF9AE}" pid="4" name="KSOProductBuildVer">
    <vt:lpwstr>2052-11.1.0.14309</vt:lpwstr>
  </property>
</Properties>
</file>