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8" windowHeight="12300"/>
  </bookViews>
  <sheets>
    <sheet name="汇总表" sheetId="2" r:id="rId1"/>
    <sheet name="报价单" sheetId="1" r:id="rId2"/>
  </sheets>
  <definedNames>
    <definedName name="_xlnm._FilterDatabase" localSheetId="1" hidden="1">报价单!$A$2:$M$209</definedName>
    <definedName name="_xlnm.Print_Area" localSheetId="1">报价单!$A$1:$M$209</definedName>
    <definedName name="_xlnm.Print_Area" localSheetId="0">汇总表!$A$1:$D$9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<sst xmlns="http://schemas.openxmlformats.org/spreadsheetml/2006/main" count="958" uniqueCount="368">
  <si>
    <t>南昌应用师范学院会堂及游泳馆智能化系统建设清单汇总表</t>
  </si>
  <si>
    <t>序号</t>
  </si>
  <si>
    <t>楼栋名称</t>
  </si>
  <si>
    <t>金额:(元)</t>
  </si>
  <si>
    <t>备注</t>
  </si>
  <si>
    <t>H会堂中心</t>
  </si>
  <si>
    <t>G游泳馆</t>
  </si>
  <si>
    <t>二期网络设备安装</t>
  </si>
  <si>
    <t>二期室外工程</t>
  </si>
  <si>
    <t>税金</t>
  </si>
  <si>
    <t>含税总价</t>
  </si>
  <si>
    <t>特别说明：
1、报价人应巨细无疑综合考虑现场、图纸等可能发生的情况(如:运输条件、施工场地、施工界面等)；报价人也应深入理解技术要求和验收要求,所有在招标时提供的文件均认为已完整无误包含在报价之中（综合单价不因任何因素进行调增）。
2、安装费(包含除主材设备外之人工、辅材、机械、管理费、规费、措施费、利润、税金等为完成项目安装所发生的一切费用)
3、主材设备费(已综合考虑损耗、采保费、运输、税金等货到工地所发生的一切费用)</t>
  </si>
  <si>
    <t>南昌应用师范学院会堂及游泳馆智能化系统建设清单</t>
  </si>
  <si>
    <t>名称</t>
  </si>
  <si>
    <t>品牌</t>
  </si>
  <si>
    <t>型号</t>
  </si>
  <si>
    <t>参数</t>
  </si>
  <si>
    <t>项目特征</t>
  </si>
  <si>
    <t>数量</t>
  </si>
  <si>
    <t>单位</t>
  </si>
  <si>
    <t>主材设备费
（元）</t>
  </si>
  <si>
    <t>安装费
（元）</t>
  </si>
  <si>
    <t>综合单价（元）</t>
  </si>
  <si>
    <t>小计（元）</t>
  </si>
  <si>
    <t>一、</t>
  </si>
  <si>
    <t>H会堂</t>
  </si>
  <si>
    <t>信息箱</t>
  </si>
  <si>
    <t>400*300*200</t>
  </si>
  <si>
    <t>1.箱体安装、固定 、设备二次转运
2.线缆回路编码
3.接电源线、接地
4.系统调试、通电检测验收     
5.详见图纸、招标文件及相关规范，完成本项工作安装的其他一切相关工程内容费用</t>
  </si>
  <si>
    <t>个</t>
  </si>
  <si>
    <t>42U落地机柜</t>
  </si>
  <si>
    <t>42U（600*600*2000）</t>
  </si>
  <si>
    <t>600*600*2000立柱2.0板子0.8层板块，风扇一个，六位PDU电源1个</t>
  </si>
  <si>
    <t>台</t>
  </si>
  <si>
    <t>9U壁挂机柜</t>
  </si>
  <si>
    <t>9u（600*450*500）</t>
  </si>
  <si>
    <t>宽600深度450高度500立柱1.5板子0.9，层板一块</t>
  </si>
  <si>
    <t>24口POE交换机-监控用</t>
  </si>
  <si>
    <t>甲供材</t>
  </si>
  <si>
    <t>华为S5735-L24P4S</t>
  </si>
  <si>
    <t>1、交换容量≥336Gbps，包转发率≥51Mpps；以官网最小值为准；
2、固定端口：配置千兆电口≥24个，配置千兆光口≥4个；
3、支持802.3at POE+功能、POE功率≥370W；</t>
  </si>
  <si>
    <t>1.安装、固定 、设备二次转运
2.线缆回路编码
3.接线、接地
4.系统调试、通电检测验收 
5.详见图纸、招标文件及相关规范，完成本项工作安装的其他一切相关工程内容费用</t>
  </si>
  <si>
    <t>24口POE交换机-AP用</t>
  </si>
  <si>
    <t>华为S5735-L24P4XE</t>
  </si>
  <si>
    <t>24口全光交换机（楼层有线接入）</t>
  </si>
  <si>
    <t>S5736-S24S4XC</t>
  </si>
  <si>
    <t>1、交换容量≥1.36Tbps，包转发率≥426Mpps；以官网最小值为准；
2、配置千兆光口≥24个，配置万兆光口≥4个，支持业务扩展插槽数≥1个，支持扩展2端口40G接口板，满足业务后续扩展；
3、为提高设备可靠性，支持并配置模块化可插拔双电源；
4、为了提高设备散热性能，支持可插拔风扇框，风扇框个数≥2个，且为前后风道；</t>
  </si>
  <si>
    <t>8口交换机-教室用</t>
  </si>
  <si>
    <t>S5731-L8T2ST</t>
  </si>
  <si>
    <t>1、交换容量≥336Gbps，包转发率≥19.5Mpps；以官网最小值为准；
2、固定端口：配置千兆电口≥8个，配置千兆光口≥1个，配置千兆电口≥1个；</t>
  </si>
  <si>
    <t>千兆单模光模块</t>
  </si>
  <si>
    <t>原厂</t>
  </si>
  <si>
    <t>原厂双芯</t>
  </si>
  <si>
    <t>1.安装、固定 、设备二次转运
2.详见图纸、招标文件及相关规范，完成本项工作安装的其他一切相关工程内容费用</t>
  </si>
  <si>
    <t>万兆单模光模块</t>
  </si>
  <si>
    <t>24芯光纤配线架</t>
  </si>
  <si>
    <t>24芯</t>
  </si>
  <si>
    <t>配LC法兰LC单模尾纤</t>
  </si>
  <si>
    <t>1.详见图纸、招标文件及相关规范，完成本项工作安装的其他一切相关工程内容费用</t>
  </si>
  <si>
    <t>72芯光纤配线架</t>
  </si>
  <si>
    <t>72芯</t>
  </si>
  <si>
    <t>满配LC法兰LC单模尾纤</t>
  </si>
  <si>
    <t>理线架</t>
  </si>
  <si>
    <t>高密AP</t>
  </si>
  <si>
    <t>华为AirEngine 6761-21T</t>
  </si>
  <si>
    <t>1、支持2.4GHz/5GHz双频段，所有射频均支持802.11ax标准；
2、整机支持三射频8空间流，最大接入速率≥6.5Gbps；
3、支持千兆电接口≥1个，实配2.5G电口≥1个；</t>
  </si>
  <si>
    <t>1.校线、挂牌、并线、压线、标志、编码
2.安装、固定 、设备二次转运
3.调试、功能检测 
4.防尘和防潮处理
5.系统调试
6.详见图纸、招标文件及相关规范，完成本项工作安装的其他一切相关工程内容费用</t>
  </si>
  <si>
    <t>人脸识别半球</t>
  </si>
  <si>
    <t>DS-2XA2346F-LS/YW    4mm</t>
  </si>
  <si>
    <t>400万智能防油污筒机半
支持开放应用平台（HEOP），可配套线上应用商城和管理平台，对智能应用进行安装、卸载、升级，并可导入第三方智能应用
支持1.5 TOPS算力、60 MB系统内存、400 MB智能内存、 2 GB eMMC存储资源共享
支持AI开放平台（AIOP），支持AI模型的下发和运行，检测结果的生成和上传
最高分辨率可达2560 × 1440 @25 fps，在该分辨率下可输出实时图像
支持背光补偿，强光抑制，3D数字降噪，120 dB宽动态，适应不同环境
支持暖光/红外双补光，暖光最远可达20 m，红外光最远可达30 m
支持开放型网络视频接口，ISAPI，SDK，Ehome，ISUP 5.0，GB28181协议接入
支持多种事件检测和异常行为识别，支持智能警戒，支持联动声音报警
支持H.265/H.264/MJPEG视频压缩算法，支持多级别视频质量配置、编码复杂度设置
支持ROI感兴趣区域增强编码，支持Smart265/264编码，可根据场景情况自适应调整码率分配，有效节省存储成本
1个内置麦克风，1个内置扬声器，支持双向语音对讲
支持1路报警输入，1路报警输出（报警输出最大支持DC24 V，1 A或AC24 V，1 A），1路音频输入，1路音频输出
支持最大256 GB MicroSD/MicroSDHC/MicroSDXC卡本地存储
支持DC12 V，100 mA电源输出；支持PoE供电功能
符合IP66防尘防水设计，可靠性高
磁吸盖可拆卸安装
传感器类型：1/3" Progressive LCan CMOS
 最低照度：彩色：0.005 Lux @（F1.2，AGC ON），0 Lux with Light
 宽动态：120 dB
 调节角度：水平：0~360°，垂直：0~75°，旋转：0~360° 
焦距&amp;视场角：2.8 mm，水平视场角：104°，垂直视场角：57°，对角视场角：122°
4 mm，水平视场角：84°，垂直视场角：45°，对角视场角：100°
6 mm，水平视场角：52°，垂直视场角：28°，对角视场角：61° 
补光灯类型：默认暖光，可切换红外补光
 补光距离：暖光最远可达20 m，红外光最远可达30 m
 红外波长范围：850 nm 
开放资源规格：系统内存：60 MB
智能内存：400 MB
Flash：2 GB 
 整机算力：1.5 TOPS
 开放能力：基础业务逻辑能力，基础媒体服务能力，深度学习推理加速能力
BASE库：提供RTSP/ISAPI服务、HTTP代理服务、License授权服务、端口服务、日志服务等
BLC库：提供多媒体视频服务和相应图像加速处理工具，包括获取YUV原始数据流、图像缩放、JPEG编解码、OSD叠加等功能，方便客户搭建差异化的智能处理框架
HIKFLOW库：提供深度学习推理加速能力、常见图像处理加速能力，包括缩放，颜色空间转换等 
 深度学习框架：Caffe，PyTorch，TensorFlow 
 开发语言：C，C++
 AI开放平台：支持AI模型的下发和运行，检测结果的生成和上传 
模型存储：支持4个模型包存储，每个模型包支持1个检测模型和2个分类模型
任务类型：支持视频任务，抓图轮巡任务
目标检测：支持16种目标检测，并对其中1种目标进行分类，分类支持64个类别 
 Smart事件：区域入侵侦测，越界侦测，进入区域侦测，离开区域侦测
 人脸抓拍：支持 
最大图像尺寸：2560 × 1440
 视频压缩标准：主码流：H.265/H.264
子码流：H.265/H.264/MJPEG
第三码流：H.265/H.264 
网络：1个RJ45 10 M/100 M自适应以太网口
 SD卡扩展：内置MicroSD/MicroSDHC/MicroSDXC插槽，最大支持256 GB
 内置麦克风：支持
 内置扬声器：支持
 音频：1路输入（Line in），最大输入幅值：3.3 Vpp，输入阻抗：4.7 kΩ，接口类型：非平衡
1路输出（Line out），最大输出幅值：3.3 Vpp，输出阻抗：100 Ω，接口类型：非平衡
 报警：1路输入，1路输出，支持最大AC24/DC24 V, 1 A
 复位：支持
 电源输出：DC12 V，100 mA，建议用于拾音器供电 
产品尺寸：Ø129.4 × 100.9 mm
 包装尺寸：170 × 170 × 150 mm
 设备重量：600 g
 带包装重量：890 g
 存储温湿度：-30 ℃~60 ℃，湿度小于95%（无凝结）
 启动和工作温湿度：-30 ℃~60 ℃，湿度小于95%（无凝结）
 恢复出厂设置：支持RESET按键，客户端或浏览器恢复
 供电方式：DC：12 V ± 25%，支持防反接保护
PoE：IEEE802.3af，CLASS3
 电源接口类型：Ø5.5 mm圆口
 电流及功耗：DC：12 V ± 25，0.66 A，最大功耗：8 W 
PoE：IEEE802.3af，CLASS3，最大功耗：9.5W 
防护：IP66</t>
  </si>
  <si>
    <t>人脸识别枪机</t>
  </si>
  <si>
    <t>S-2XA2T46F-LS    4mm</t>
  </si>
  <si>
    <t xml:space="preserve">400万智定义筒型网络摄像机
支持开放应用平台（HEOP），可配套线上应用商城和管理平台，对智能应用进行安装、卸载、升级，并可导入第三方智能应用
支持1.5 TOPS算力、60 MB系统内存、400 MB智能内存、 2 GB eMMC存储资源共享
支持AI开放平台（AIOP），支持AI模型的下发和运行，检测结果的生成和上传
最高分辨率可达2560 × 1440 @25 fps，在该分辨率下可输出实时图像
支持背光补偿，强光抑制，3D数字降噪，120 dB宽动态，适应不同环境
支持白光/红外双补光，红外光最远可达50 m，白光最远可达30 m
支持开放型网络视频接口，ISAPI，SDK，Ehome，ISUP 5.0，GB28181协议接入
支持多种事件检测和异常侦测，支持智能警戒，支持联动声音报警
支持H.265/H.264/MJPEG视频压缩算法，支持多级别视频质量配置、编码复杂度设置
支持ROI感兴趣区域增强编码，支持Smart265/264编码，可根据场景情况自适应调整码率分配，有效节省存储成本
1个内置麦克风，1个内置扬声器，支持双向语音对讲
支持1路报警输入，1路报警输出（报警输出最大支持DC24 V，1 A或AC24 V，1 A），1路音频输入，1路音频输出
支持最大256 GB MicroSD/MicroSDHC/MicroSDXC卡本地存储
支持DC12 V，100 mA电源输出，用于拾音器供电；支持PoE供电功能
符合IP66防尘防水设计，可靠性高
传感器类型：1/3" Progressive LCan CMOS
 最低照度：彩色：0.005 Lux @（F1.2，AGC ON），0 Lux with Light
 宽动态：120 dB 
焦距&amp;视场角：4 mm，水平视场角：83.7°，垂直视场角：43°，对角视场角：100.3°
6 mm，水平视场角：51.8°，垂直视场角：27.9°，对角视场角：60.5°
8 mm，水平视场角：39.4°，垂直视场角：21.8°，对角视场角：45.7°
12 mm，水平视场角：24.6°，垂直视场角：14°，对角视场角：28.1° 
补光灯类型：默认白光，可切换红外补光
 补光距离：红外光最远可达50 m，白光最远可达30 m
 红外波长范围：850 nm 
开放资源规格：系统内存：60 MB
智能内存：400 MB
Flash：2 GB 
 整机算力：1.5 TOPS
 开放能力：基础业务逻辑能力，基础媒体服务能力，深度学习推理加速能力
BASE库：提供RTSP/ISAPI服务、HTTP代理服务、License授权服务、端口服务、日志服务等
BLC库：提供多媒体视频服务和相应图像加速处理工具，包括获取YUV原始数据流、图像缩放、JPEG编解码、OSD叠加等功能，方便客户搭建差异化的智能处理框架
HIKFLOW库：提供深度学习推理加速能力、常见图像处理加速能力，包括缩放，颜色空间转换等 
 深度学习框架：Caffe，PyTorch，TensorFlow 
 开发语言：C，C++
 AI开放平台：支持AI模型的下发和运行，检测结果的生成和上传 
模型存储：支持4个模型包存储，每个模型包支持1个检测模型和2个分类模型
任务类型：支持视频任务，抓图轮巡任务
目标检测：支持16种目标检测，并对其中1种目标进行分类，分类支持64个类别 
 Smart事件：区域入侵侦测，越界侦测，进入区域侦测，离开区域侦测
 人脸抓拍：支持 
最大图像尺寸：2560 × 1440
 视频压缩标准：主码流：H.265/H.264
子码流：H.265/H.264/MJPEG
第三码流：H.265/H.264 
SD卡扩展：内置MicroSD/MicroSDHC/MicroSDXC插槽，最大支持256 GB
 内置麦克风：支持1个内置麦克风
 内置扬声器：支持1个内置扬声器
 音频：1路输入（Line in），最大输入幅值：3.3 Vpp，输入阻抗：4.7 kΩ，接口类型：非平衡
1路输出（Line out），最大输出幅值：3.3 Vpp，输出阻抗：100 Ω，接口类型：非平衡
 报警：1路输入，1路输出，最大支持AC24/DC24 V，1 A
 网络：1个RJ45 10 M/100 M自适应以太网口
 复位：支持
 电源输出：DC12 V，100 mA，建议用于拾音器供电 
恢复出厂设置：支持RESET按键，客户端或浏览器恢复
 启动和工作温湿度：-30 ℃~60 ℃，湿度小于95%（无凝结）
 供电方式：DC：12 V ± 25%，支持防反接保护
PoE：802.3af，Class 3
 电流及功耗：DC：12 V，0.84 A，最大功耗：10.0 W
PoE：802.3af，36 V~57 V，0.32 A~0.21 A，最大功耗：11.5 W 
 电源接口类型：Ø5.5 mm圆口
 产品尺寸：99.8 × 94.9 × 195.9 mm 
 包装尺寸：315 × 137 × 141 mm
 设备重量：760 g
 带包装重量：1070 g 
防护：IP66 </t>
  </si>
  <si>
    <t>室内400W枪式摄像机POE</t>
  </si>
  <si>
    <t>DS-2CD224HD-L 4mm/6mm</t>
  </si>
  <si>
    <t>1、不低于400万 1/3" CMOS 筒型网络摄像机；
2、1个内置麦克风，高清拾音；
3、支持白光、红外双补光，白光最远可达30 m，红外最远可达50 m；支持防补光过曝；
4、最低照度: 彩色：0.005 Lux ，0 Lux with IR；
5、宽动态不低于120 dB；
6、最大图像尺寸: 2560 × 1440；
7、支持1个RJ45 10 M/100 M自适应以太网口；
8、供电方式: DC：12 V ± 25%，；支持PoE：802.3af，Class 3；
9、防护不低于 IP66。</t>
  </si>
  <si>
    <t>电梯半球网络摄像机</t>
  </si>
  <si>
    <t>DS-2CD252E-HX 2. 8mm</t>
  </si>
  <si>
    <t>1、不低于200万 1/2.7" CMOS 网络摄像机；
2、采用深度学习硬件及算法，提供准确的电瓶车侦测；
3、内置ToF传感器，可有效检测遮挡摄像机的行为；
4、支持RS-485功能，配合出厂配备的楼层感应器，可显示楼层信息；
5、最低照度: 彩色：0.002 Lux ，0 Lux with IR；
6、宽动态不低于120 dB；
7、调节角度: 水平：-15°~15°，垂直：0°~75°；
8、红外补光最远可达10 m，支持防补光过曝；
10、具备1个内置麦克风，1个内置扬声器；
11、内置RS-485: 485接口，用于连接出厂配备的楼层感应器，接口支持电源输出：12 V ± 25%，用于楼层感应器电源输入；
12、供电方式: DC：12 V ± 25%；支持PoE：802.3af，Class 3；
13、防护不低于IK08。</t>
  </si>
  <si>
    <t>电梯无线网桥</t>
  </si>
  <si>
    <t>海康威视（指定）</t>
  </si>
  <si>
    <t>DS-3WF0BC-2NT</t>
  </si>
  <si>
    <t>2.4G电梯网桥，802.11n制式
成对包装，距离200米
2网口设计
成对包装</t>
  </si>
  <si>
    <t>对</t>
  </si>
  <si>
    <t>考虑兼容性品牌需一致</t>
  </si>
  <si>
    <t>室外球形摄像机</t>
  </si>
  <si>
    <t>iDS-2SE7C14HA-D</t>
  </si>
  <si>
    <t>1、支持深度学习算法，提供精准的人车分类侦测、报警、联动跟踪；
2、支持双路区域入侵侦测、越界侦测、进入区域侦测和离开区域侦测等智能侦测并联动跟踪；
3、支持同时检测5张人脸，支持对运动人脸进行检测、跟踪、抓拍、评分、筛选，输出最优的人脸抓图
5、传感器类型: 【全景】1/2.8" progressive LCan CMOS；【细节】1/2.8" progressive LCan CMOS
6、最低照度:
【全景】0.0005 Lux ，0 Lux with light
【细节】0.005 Lux，黑白：0.001 Lux，0 Lux with IR
7、宽动态: 120dB超宽动态；焦距:全景不低于4mm；细节不低于4.8 mm-110 mm, 23倍光学变倍；
视场角: 
8、内置Micro SD卡插槽,支持Micro SD(即TF卡)/Micro SDHC/Micro SDXC卡,最大支持256G；
9、网络接口: RJ45网口,自适应10M/100M网络数据内置Micro； 
10、补光:白光照射距离不低于30 m，红外照射距离: 不低于150 m；
11、供电方式: DC36V±25%，设备功耗: 最大功耗：60 W；
12、防护不低于IP66。</t>
  </si>
  <si>
    <t>壁挂支架</t>
  </si>
  <si>
    <t>DS-1292ZJ-P</t>
  </si>
  <si>
    <t>球机支架</t>
  </si>
  <si>
    <t>DS-1602ZJ</t>
  </si>
  <si>
    <t>壁装支架</t>
  </si>
  <si>
    <t>4口光纤熔接盒</t>
  </si>
  <si>
    <t>GZ-TPJ4-A</t>
  </si>
  <si>
    <t>单口数据信息点（墙插）</t>
  </si>
  <si>
    <t>1个Cat6模块，非屏蔽，86面板</t>
  </si>
  <si>
    <t>1.安装、固定 、标识、测试
2.详见图纸、招标文件及相关规范，完成本项工作安装的其他一切相关工程内容费用</t>
  </si>
  <si>
    <t>双口数据信息点（墙插）</t>
  </si>
  <si>
    <t>2个Cat6模块，非屏蔽，86面板（电话+网络）</t>
  </si>
  <si>
    <t>86底盒</t>
  </si>
  <si>
    <t>墙壁面板86型暗盒</t>
  </si>
  <si>
    <t>2.详见图纸、招标文件及相关规范，完成本项工作安装的其他一切相关工程内容费用</t>
  </si>
  <si>
    <t>JDG20</t>
  </si>
  <si>
    <t>20，1.0厚</t>
  </si>
  <si>
    <t>1.安装、固定、刷防火漆 
2.详见图纸、招标文件及相关规范，完成本项工作安装的其他一切相关工程内容费用</t>
  </si>
  <si>
    <t>M</t>
  </si>
  <si>
    <t>JDG25</t>
  </si>
  <si>
    <t>25，1.0厚</t>
  </si>
  <si>
    <t>PVC20</t>
  </si>
  <si>
    <t>PVC电线管(中型)</t>
  </si>
  <si>
    <t>1.安装、固定 
2.详见图纸、招标文件及相关规范，完成本项工作安装的其他一切相关工程内容费用</t>
  </si>
  <si>
    <t>墙面开槽及恢复</t>
  </si>
  <si>
    <t>1、凿槽、刨沟(砖结构) 宽×深(mm以内) 70×70
2、沟槽修补 尺寸(宽×深mm) 70×70</t>
  </si>
  <si>
    <t>m</t>
  </si>
  <si>
    <t>8位PDU</t>
  </si>
  <si>
    <t>8位10A</t>
  </si>
  <si>
    <t>5孔排插</t>
  </si>
  <si>
    <t>三位五孔</t>
  </si>
  <si>
    <t>六类非屏蔽网络双绞线</t>
  </si>
  <si>
    <t>1.穿管或桥架敷设
2.详见图纸、招标文件及相关规范，完成本项工作安装的其他一切相关工程内容费用</t>
  </si>
  <si>
    <t>4芯单模光纤</t>
  </si>
  <si>
    <t>24芯单模光纤（室内）</t>
  </si>
  <si>
    <t>24芯单模光纤（室外）</t>
  </si>
  <si>
    <t>电源线</t>
  </si>
  <si>
    <t>BVR2.5</t>
  </si>
  <si>
    <t>WDZ-YJY-3*6</t>
  </si>
  <si>
    <t>WDZ-YJY-3*4</t>
  </si>
  <si>
    <t xml:space="preserve">RVV2*1.0 </t>
  </si>
  <si>
    <t>电梯五方通话</t>
  </si>
  <si>
    <t>RVVP4*1.0</t>
  </si>
  <si>
    <t>横向桥架</t>
  </si>
  <si>
    <t>200*100</t>
  </si>
  <si>
    <t>200*100*1.2*1.0</t>
  </si>
  <si>
    <t>1.划线、定位、打眼、槽体清扫 
2.支架制作.安装，防锈.防腐 
3.槽体.盖板.隔板.弯头.三通及配件制作.安装 
4.桥架的安全接地 
5.安装防火隔板、防火涂料 
6.防火堵洞、清理
7.消防系统调试
8.详见图纸、招标文件及相关规范，完成本项工作安装的其他一切相关工程内容费用</t>
  </si>
  <si>
    <t>竖向桥架</t>
  </si>
  <si>
    <t>300*100</t>
  </si>
  <si>
    <t>300*100*1.2*1.0</t>
  </si>
  <si>
    <t>光纤跳纤</t>
  </si>
  <si>
    <t xml:space="preserve">1~5m </t>
  </si>
  <si>
    <t>条</t>
  </si>
  <si>
    <t>72芯室外单模光纤</t>
  </si>
  <si>
    <t>72芯铠装</t>
  </si>
  <si>
    <t>熔纤</t>
  </si>
  <si>
    <t>芯</t>
  </si>
  <si>
    <t xml:space="preserve">50m </t>
  </si>
  <si>
    <t>辅材</t>
  </si>
  <si>
    <t>含安装系统所需水晶头、尾纤、胶带、扎带、连接件、螺丝等</t>
  </si>
  <si>
    <t>1.含安装系统所需水晶头、胶带、扎带、连接件、螺丝等
2.详见图纸、招标文件及相关规范，完成本项工作安装的其他一切相关工程内容费用</t>
  </si>
  <si>
    <t>项</t>
  </si>
  <si>
    <t>小计</t>
  </si>
  <si>
    <t>二、</t>
  </si>
  <si>
    <t>G室内游泳馆</t>
  </si>
  <si>
    <t>1.箱体安装、固定 、设备二次转运
2.线缆回路编码标识
3.接电源线、接地
4.系统调试、通电检测验收     
5.详见图纸、招标文件及相关规范，完成本项工作安装的其他一切相关工程内容费用</t>
  </si>
  <si>
    <t>9U(600*450*500)</t>
  </si>
  <si>
    <t>块</t>
  </si>
  <si>
    <t>详见图纸、招标文件及相关规范，完成本项工作安装的其他一切相关工程内容费用</t>
  </si>
  <si>
    <t>24口网络配线架</t>
  </si>
  <si>
    <t>24口</t>
  </si>
  <si>
    <t>6类非屏蔽网线配线架</t>
  </si>
  <si>
    <t>室内400W半球摄像机POE</t>
  </si>
  <si>
    <t>DS-2CD234HA-I  4mm</t>
  </si>
  <si>
    <t>单口网络面板</t>
  </si>
  <si>
    <t>1个Cat6模块，非屏蔽，86面板（网络）</t>
  </si>
  <si>
    <t>双口网络面板</t>
  </si>
  <si>
    <t>2个Cat6模块，非屏蔽，86面板</t>
  </si>
  <si>
    <t>1.安装、固定 、刷防火漆 
2.详见图纸、招标文件及相关规范，完成本项工作安装的其他一切相关工程内容费用</t>
  </si>
  <si>
    <t>6类非屏蔽，国标</t>
  </si>
  <si>
    <t>WDZ-YJY-3*2.5</t>
  </si>
  <si>
    <t>线缆</t>
  </si>
  <si>
    <t>RVV2*1.5</t>
  </si>
  <si>
    <t>RVV2*1.0</t>
  </si>
  <si>
    <t>RVV4*1.0</t>
  </si>
  <si>
    <t>RVVP6X0.75</t>
  </si>
  <si>
    <t>1.穿管或桥架敷设
2.详见图纸、招标文件及相关规范
3.完成本项工作安装的其他一切相关工程内容费用</t>
  </si>
  <si>
    <t>开门按钮</t>
  </si>
  <si>
    <t>EB29开门按钮</t>
  </si>
  <si>
    <t>结构：塑料面板；
性能：最大耐电流1.25A，电压250V；
输出：常开；
类型：适合埋入式电器盒使用；
尺寸：86*86mm，安装后露出13mm
重量：0.07kg；</t>
  </si>
  <si>
    <t>双门磁力锁</t>
  </si>
  <si>
    <t>DS-K4H218DC</t>
  </si>
  <si>
    <t>铝外壳采用高强度合金材料，阳极硬化处理；
最大静态直线拉力：230kg±10%*2；
断电开锁，满足消防要求；
指示灯：磁力锁有电就点亮红色，无电就熄灭(不体现锁状态)
工作电压：12V/940mA 或 24V/470mA，可自行设定工作电压，出厂默认为DC12V；
防残磁设计，选用防磨损材料；
磁力锁无机械故障，完全采用电磁吸力工作；
加大电磁吸力，专业设计、双重锁体绝缘处理；
使用环境：室内（不防水）；
适用门型：木门、玻璃门、金属门、防火门。
注意：左右两个进线孔都要使用</t>
  </si>
  <si>
    <t>把</t>
  </si>
  <si>
    <t>门禁读卡器</t>
  </si>
  <si>
    <t>DS-K1102AM</t>
  </si>
  <si>
    <t>认证方式：刷卡
读卡频率：13.56MHz
可识别卡：IC卡(支持扇区加密)、CPU卡序列号(不含加密功能)
按键方式：无
通讯方式：RS485+Wiegand
工作电压：DC 12V
功耗：≤2W
安装方式：无底盒壁挂、86底盒、120底盒安装
工作环境：室内，不防水
设备尺寸：121.7mm(高)x87.2mm(宽)x24.6mm(厚)</t>
  </si>
  <si>
    <t>双门控制器</t>
  </si>
  <si>
    <t>DS-K2602E</t>
  </si>
  <si>
    <t>管控门数：2门
通讯方式：上行TCP/IP
可接读卡器：RS485读卡器*4、Wiegand读卡器*4
存储容量：10万张卡和20万记录存储
门禁高级功能：支持多门互锁、单主机反潜回等
输入接口：门磁*2、开门按钮*2、Case输入*5、防拆*1
输出接口：开门继电器*2、报警继电器*4
工作电压：DC 12V（自带开关电源：220V输入，12V/100W输出）
设备尺寸：285(高)*237(宽)*90mm(厚)</t>
  </si>
  <si>
    <t>四门控制器</t>
  </si>
  <si>
    <t>DS-K2602(国内标配)</t>
  </si>
  <si>
    <t>管控门数：2门
通讯方式：上行TCP/IP
可接读卡器：RS485读卡器*4、Wiegand读卡器*4
存储容量：10万张卡和30万记录存储
门禁高级功能：支持多门互锁、跨主机反潜回、多重卡认证等
输入接口：报警输入*4、门磁*2、开门按钮*2、Case输入*4、防拆*1
输出接口：开门继电器*2、报警继电器*4
其他功能：带消防联动继电器接口、接蓄电池功能接口
工作电压：DC 12V（自带开关电源：220V输入，12V/100W输出）
机箱尺寸：345mm(高)*370mm(宽)*90mm(厚)</t>
  </si>
  <si>
    <t>卡片发卡器</t>
  </si>
  <si>
    <t>DS-K1F100A-D8E</t>
  </si>
  <si>
    <t>支持发卡类型：ID卡、IC卡、身份证物料卡号（序列号）、普通CPU卡、国密CPU卡；
USB2.0接口；
具有2个Sim卡尺寸的PSAM卡座；
工作电压：DC 5V；
工作电流：0.2A；
尺寸：117*67.5*14.3mm</t>
  </si>
  <si>
    <t>IC卡</t>
  </si>
  <si>
    <t>DS-K2604(国内标配)</t>
  </si>
  <si>
    <t>管控门数：4门
通讯方式：上行TCP/IP
可接读卡器：RS485读卡器*8、Wiegand读卡器*4
存储容量：10万张卡和30万记录存储
门禁高级功能：支持多门互锁、跨主机反潜回、多重卡认证等
输入接口：报警输入*4、门磁*4、开门按钮*4、Case输入*8、防拆*1
输出接口：开门继电器*4、报警继电器*4
其他功能：带消防联动继电器接口、接蓄电池功能接口
工作电压：DC 12V（自带开关电源：220V输入，12V/100W输出）
机箱尺寸：345mm(高)*370mm(宽) *90mm(厚)</t>
  </si>
  <si>
    <t>含安装系统所需水晶头、胶带、扎带、连接件、螺丝等</t>
  </si>
  <si>
    <t>三、</t>
  </si>
  <si>
    <t>S5735-L24P4S</t>
  </si>
  <si>
    <t>1、交换容量≥336Gbps,包转发率≥50Mpps;以官网最小值为准；
2、配置千兆电口≥24个，配置千兆光口≥4
3、支持POE供电</t>
  </si>
  <si>
    <t>24口全光交换机
-(监控用)</t>
  </si>
  <si>
    <t>S5736-S24S4XC
或
S5735-L24ST4XE-A-V2</t>
  </si>
  <si>
    <t>1、交换容量≥672Gbps,包转发率≥126Mpps;以官网最小值为准；
2、配置千兆光口≥24个，配置万兆光口≥4(配套相应的千兆和万兆原厂光模块)</t>
  </si>
  <si>
    <t>4口ONU-带WIFI
(XGS-PON)</t>
  </si>
  <si>
    <t>W826P</t>
  </si>
  <si>
    <t>1、支持1个上下行10G速率PON接口，用户侧支持4*GE双频Wi-Fi 6接口
2.设备应支持网管</t>
  </si>
  <si>
    <t>1分16分光器</t>
  </si>
  <si>
    <t>提供与OLT PON接口模块相同的分光器数量，满足本次PON接入需求，采用1:16光
分</t>
  </si>
  <si>
    <t>1、配置≥8个千兆电口，≥1个千兆光口；
2、支持网管功能</t>
  </si>
  <si>
    <t>24口全光交换机
(楼层有线接入)</t>
  </si>
  <si>
    <t>1、交换容量≥1.36Tbps,包转发率≥426Mpps;以官网最小值为准；
2、配置千兆光口≥24个，配置万兆光口≥4</t>
  </si>
  <si>
    <t>1、支持2.4GHz/5GHz双频段；
2、整机支持三射频8空间流，最大接入速率≥6.0Gbps;
3、支持干兆电接口≥1个，实配2.5G电口≥1个；</t>
  </si>
  <si>
    <t>AP系统-24口POE
交换机</t>
  </si>
  <si>
    <t>1、交换容量≥336Gbps,转发性能≥108Mpps;
2、配置≥24个千兆电口，≥4个万兆光口；
3、支持POE供电</t>
  </si>
  <si>
    <t>网络核心区-监控
设备网络汇聚</t>
  </si>
  <si>
    <t>华为S5736-S24S4XC</t>
  </si>
  <si>
    <t>1、固化100/1000M SFP光接口≥24,10G/1G SFP+光接口≥4个；
交换容量1.36Tbps包转发率426Mpps</t>
  </si>
  <si>
    <t>网络核心区-教学
办公网络汇聚</t>
  </si>
  <si>
    <t>华为S6735-S24X6C</t>
  </si>
  <si>
    <t>1、24个10G/25G(授权支持25G*)SFP28光口，8个40G/100G QSFP28光口，4个模
块化风扇，2个可插拔模块化电源
2、交换容量≥2.56T,包转发率≥1280Mpps;</t>
  </si>
  <si>
    <t>OLT及板卡</t>
  </si>
  <si>
    <t>SmartAX EA5800-X7</t>
  </si>
  <si>
    <t>1、框式OL,可安装于300mm深标准机柜中，采用直流-48V供电(双路备份)
2、业务板卡槽位不低于7个，单业务槽位最大带宽不低于200Gbit/s,主控板交换容量不
低于8Tbit/s(负载分担模式)
3、主控板、电源板1+1冗余热备份，主控板支持负载分担，主控板和业务版都支持
ISSU,主控板、业务板软件升级时不断业务；
4、支持GPON、XG/XGS PON、P2P、GE/10GE等多种业务接入类型，GPON、
XG/XGS PON端口接入能力不低于208个，10GE端口接入能力不低于112个
5、为节省PON板资源，单块PON板所提供端口数不低于16个；
6、支持ONU的wifi管理，支持漫游、射频调优、多用户负载均衡等功能，提升系统容
量和用户体验：满配7个16口业务板卡</t>
  </si>
  <si>
    <t>套</t>
  </si>
  <si>
    <t>原厂1310波长单模干兆双芯模块</t>
  </si>
  <si>
    <t>原厂1310波长单模万兆双芯模块</t>
  </si>
  <si>
    <t>华为7703板卡</t>
  </si>
  <si>
    <t>S7703使用的万兆板卡</t>
  </si>
  <si>
    <t>S7703使用的万兆板卡，48端口万兆光接口</t>
  </si>
  <si>
    <t>华为交换机12700
板卡</t>
  </si>
  <si>
    <t>S12700E-8使用的40G板卡</t>
  </si>
  <si>
    <t>S12700E-8使用的12端口40GE以太网光接口板</t>
  </si>
  <si>
    <t>批</t>
  </si>
  <si>
    <t>S12700E-8使用的万兆板卡</t>
  </si>
  <si>
    <t>S12700E-8使用的万兆板卡，48端口万光接口</t>
  </si>
  <si>
    <t>桌面云服务器及所
需配件</t>
  </si>
  <si>
    <t>UN-R4900-G%-LFF-C</t>
  </si>
  <si>
    <t>1、CPU:提供2路IntelXeonGold 6330,核心数28C,主频2.0G;
2、内存：原厂512G(64G*8)
3、缓存盘：原厂NVME SSD 3.84T*2块
4、数据盘：SATA 80T(8T*10);
5、系统盘：原厂480G SSD*2块；
6、网卡：4个万兆光口、4个千兆电口：
7、电源：2个1200W 1+1冗余电源：
8、阵列卡：支持RAID 01510
9、虚拟化授权：含本台服务器虚拟化授权(计算、存储、管理、网络)
10、操作系统：超融合底层操作要支持国产化系统。11、支持虚机：服务器虚拟化平台需
能至少支持ViwarevSphere、KVM两种及以上虚拟机，支持数据多副本12、超融合产
品支持多节点部署</t>
  </si>
  <si>
    <t>LIS-CAS_MIT-1</t>
  </si>
  <si>
    <t>LIS-UIS-MANGERA-STD-2</t>
  </si>
  <si>
    <t>LIS-UIS-ONEStor-BLOCK-
STD-2CPU</t>
  </si>
  <si>
    <t>LIS-UIS-CAS-2CPU-A</t>
  </si>
  <si>
    <t>一期合同配件型号</t>
  </si>
  <si>
    <t>接入一期设备所需要配件，包括：不同规格数量模块，及不同规格数量线缆，</t>
  </si>
  <si>
    <t>视频存储节点</t>
  </si>
  <si>
    <t>DS-A71048R-CVS/8TB</t>
  </si>
  <si>
    <t>1、配置不低于6U机架式48盘位；内置48块8TB企业级硬盘；
2、需要配置单控制器；冗余电源；支持SAS硬盘；支持网络RAID；内置不低于6个千兆网口，；
3、每个控制器配置不低于：每个制器配置：≥1颗64位多核处理器，≥16GB内存，内存支持扩展到≥128GB，内置240GB SSD固态硬盘；
4、支持热插拔1+1AC220V 或 1+1 直流冗余金牌电源供电；
5、支持将设备内的、存储资源进行虚拟化，对外可同时提供虚拟机、容器、流式存储-视频存储（GB/T 28181、RTSP、Onvif）、流式存储-图片存储（GA/T 1400.4）；</t>
  </si>
  <si>
    <t>ODF机柜</t>
  </si>
  <si>
    <t>720芯</t>
  </si>
  <si>
    <t>摆闸单机芯</t>
  </si>
  <si>
    <t>产品尺寸：1200mm*200mm*1020mm</t>
  </si>
  <si>
    <t>摆闸双机芯</t>
  </si>
  <si>
    <t>工控交换主机</t>
  </si>
  <si>
    <t>提供5个千兆电口</t>
  </si>
  <si>
    <t>通道遥控器</t>
  </si>
  <si>
    <t>尺寸：80mm*36mm*20mm</t>
  </si>
  <si>
    <t>人脸识别组件</t>
  </si>
  <si>
    <t>产品尺寸：172mm*504.8mm*155.53mm</t>
  </si>
  <si>
    <t>55寸宿管信息发布</t>
  </si>
  <si>
    <t>55寸，3840 × 2160@60Hz，450cd/m2</t>
  </si>
  <si>
    <t>单元门口机</t>
  </si>
  <si>
    <t>DS-K1T6GCTYM</t>
  </si>
  <si>
    <t>工作电压： DC12V~24V/2A（电源需另配）；
产品尺寸：209.2*110.5*24mm；
设备重量：净重0.56kg，毛重0.88kg
功能介绍：
可视对讲：支持和云平台、客户端、室内机、管理机进行可视对讲；支持配置一键呼叫室内机或管理机；支持副门口机或围墙机模式；
视频预览：支持管理中心远程视频预览，支持接入NVR设备，实现视频录像，编码格式H.264；
口罩检测：支持口罩检测模式，可配置提醒戴口罩模式、强制戴口罩模式，关联门禁控制；
安全帽检测：支持工地安全帽检测功能，可配置提醒安全帽模式、强制戴安全帽模式，关联门禁控制；
识别界面可配：识别主界面的“呼叫”、“二维码”、“密码”的按键图标可分别配置是否显示；
认证结果显示可配：支持认证成功界面的“照片”、“姓名”、“工号”信息可配置是否显示；
认证结果语音自定义：集成文字转语音（TTS）和语音合成技术，认证成功和认证失败的语音可以分别配置4个时间段进行自定义播报，同时认证成功的语音可叠加播报姓名；
工作模式：支持广告模式、简洁模式主题模式
外接安全模块：支持通过RS485接入门控安全模块，防止主机被恶意破坏的情况下，门锁不被打开；
外接读卡器：支持通过RS485或韦根（W26/W34）接口外接1个读卡器，同时可实现单门反潜回功能；
读卡器模式：支持通过RS485或韦根（W26/W34）接入门禁控制器，作为读卡器模式使用；
门禁计划模板：支持255组计划模板管理，128个周计划，1024个假日计划；支持常开、常闭时段管理；
组合认证：刷卡+密码、刷卡+人脸、人脸+密码等组合认证方式
多重认证：支持多个人员认证（人脸、刷卡等）通过后才开门；
报警功能：设备支持防拆报警、门被外力开起报警、胁迫卡和胁迫密码报警等；
事件上传：在线状态下将设备认证结果信息及联动抓拍照片实时上传给平台，支持断网续传功能，设备离线状态下产生事件在与平台连接后会重新上传；
单机使用：设备可进行本地管理，支持本地注册人脸、查询、设置、管理设备参数等；
WEB管理：支持Web端管理，可进行人员管理、参数配置、事件查询、系统维护等操作。</t>
  </si>
  <si>
    <t>出门按钮</t>
  </si>
  <si>
    <t>电线</t>
  </si>
  <si>
    <t>RVV3*1.5</t>
  </si>
  <si>
    <t>二角插头</t>
  </si>
  <si>
    <t>单模跳纤</t>
  </si>
  <si>
    <t xml:space="preserve">1-10m </t>
  </si>
  <si>
    <t>辅材（网络配线，胶布、扎带、机房标签、理线、理线架、配线架）</t>
  </si>
  <si>
    <t>四、</t>
  </si>
  <si>
    <t>室外枪型摄像机</t>
  </si>
  <si>
    <t>DS-2CD5A4HE-IZS(2.7-13.5mm)</t>
  </si>
  <si>
    <r>
      <rPr>
        <sz val="11"/>
        <rFont val="宋体"/>
        <charset val="0"/>
        <scheme val="minor"/>
      </rPr>
      <t>1</t>
    </r>
    <r>
      <rPr>
        <sz val="11"/>
        <rFont val="宋体"/>
        <charset val="134"/>
        <scheme val="minor"/>
      </rPr>
      <t xml:space="preserve">、筒型星光网络摄像机；
</t>
    </r>
    <r>
      <rPr>
        <sz val="11"/>
        <rFont val="宋体"/>
        <charset val="0"/>
        <scheme val="minor"/>
      </rPr>
      <t>2</t>
    </r>
    <r>
      <rPr>
        <sz val="11"/>
        <rFont val="宋体"/>
        <charset val="134"/>
        <scheme val="minor"/>
      </rPr>
      <t xml:space="preserve">、采用补光灯，补光灯开启后，正面不可见补光灯灯珠，补光亮度均匀，无明显波纹状、圆环状、麻点状、条纹状及不规则亮斑；
</t>
    </r>
    <r>
      <rPr>
        <sz val="11"/>
        <rFont val="宋体"/>
        <charset val="0"/>
        <scheme val="minor"/>
      </rPr>
      <t>3</t>
    </r>
    <r>
      <rPr>
        <sz val="11"/>
        <rFont val="宋体"/>
        <charset val="134"/>
        <scheme val="minor"/>
      </rPr>
      <t>、</t>
    </r>
    <r>
      <rPr>
        <sz val="11"/>
        <rFont val="宋体"/>
        <charset val="0"/>
        <scheme val="minor"/>
      </rPr>
      <t>400</t>
    </r>
    <r>
      <rPr>
        <sz val="11"/>
        <rFont val="宋体"/>
        <charset val="134"/>
        <scheme val="minor"/>
      </rPr>
      <t>万像素，并在此分辨率下可输出</t>
    </r>
    <r>
      <rPr>
        <sz val="11"/>
        <rFont val="宋体"/>
        <charset val="0"/>
        <scheme val="minor"/>
      </rPr>
      <t>30 fps</t>
    </r>
    <r>
      <rPr>
        <sz val="11"/>
        <rFont val="宋体"/>
        <charset val="134"/>
        <scheme val="minor"/>
      </rPr>
      <t>实时图像，图像更流畅，支持透雾，支持宽动态</t>
    </r>
    <r>
      <rPr>
        <sz val="11"/>
        <rFont val="宋体"/>
        <charset val="0"/>
        <scheme val="minor"/>
      </rPr>
      <t>120 dB</t>
    </r>
    <r>
      <rPr>
        <sz val="11"/>
        <rFont val="宋体"/>
        <charset val="134"/>
        <scheme val="minor"/>
      </rPr>
      <t xml:space="preserve">；
</t>
    </r>
    <r>
      <rPr>
        <sz val="11"/>
        <rFont val="宋体"/>
        <charset val="0"/>
        <scheme val="minor"/>
      </rPr>
      <t>4</t>
    </r>
    <r>
      <rPr>
        <sz val="11"/>
        <rFont val="宋体"/>
        <charset val="134"/>
        <scheme val="minor"/>
      </rPr>
      <t>、内置电动变焦镜头，操作便易，变焦过程平稳，焦距不小于</t>
    </r>
    <r>
      <rPr>
        <sz val="11"/>
        <rFont val="宋体"/>
        <charset val="0"/>
        <scheme val="minor"/>
      </rPr>
      <t>2.7~13.5 mm</t>
    </r>
    <r>
      <rPr>
        <sz val="11"/>
        <rFont val="宋体"/>
        <charset val="134"/>
        <scheme val="minor"/>
      </rPr>
      <t xml:space="preserve">；
</t>
    </r>
    <r>
      <rPr>
        <sz val="11"/>
        <rFont val="宋体"/>
        <charset val="0"/>
        <scheme val="minor"/>
      </rPr>
      <t>5</t>
    </r>
    <r>
      <rPr>
        <sz val="11"/>
        <rFont val="宋体"/>
        <charset val="134"/>
        <scheme val="minor"/>
      </rPr>
      <t>、内置</t>
    </r>
    <r>
      <rPr>
        <sz val="11"/>
        <rFont val="宋体"/>
        <charset val="0"/>
        <scheme val="minor"/>
      </rPr>
      <t>GPU</t>
    </r>
    <r>
      <rPr>
        <sz val="11"/>
        <rFont val="宋体"/>
        <charset val="134"/>
        <scheme val="minor"/>
      </rPr>
      <t xml:space="preserve">芯片，支持深度学习算法，有效提升检测准确率；
</t>
    </r>
    <r>
      <rPr>
        <sz val="11"/>
        <rFont val="宋体"/>
        <charset val="0"/>
        <scheme val="minor"/>
      </rPr>
      <t>6</t>
    </r>
    <r>
      <rPr>
        <sz val="11"/>
        <rFont val="宋体"/>
        <charset val="134"/>
        <scheme val="minor"/>
      </rPr>
      <t>、默认红外补光，可切换暖白光，暖白光：最远可达</t>
    </r>
    <r>
      <rPr>
        <sz val="11"/>
        <rFont val="宋体"/>
        <charset val="0"/>
        <scheme val="minor"/>
      </rPr>
      <t xml:space="preserve">30 m
</t>
    </r>
    <r>
      <rPr>
        <sz val="11"/>
        <rFont val="宋体"/>
        <charset val="134"/>
        <scheme val="minor"/>
      </rPr>
      <t>红外灯：最远可达</t>
    </r>
    <r>
      <rPr>
        <sz val="11"/>
        <rFont val="宋体"/>
        <charset val="0"/>
        <scheme val="minor"/>
      </rPr>
      <t>50 m</t>
    </r>
    <r>
      <rPr>
        <sz val="11"/>
        <rFont val="宋体"/>
        <charset val="134"/>
        <scheme val="minor"/>
      </rPr>
      <t xml:space="preserve">；
</t>
    </r>
    <r>
      <rPr>
        <sz val="11"/>
        <rFont val="宋体"/>
        <charset val="0"/>
        <scheme val="minor"/>
      </rPr>
      <t>7</t>
    </r>
    <r>
      <rPr>
        <sz val="11"/>
        <rFont val="宋体"/>
        <charset val="134"/>
        <scheme val="minor"/>
      </rPr>
      <t>、支持报警</t>
    </r>
    <r>
      <rPr>
        <sz val="11"/>
        <rFont val="宋体"/>
        <charset val="0"/>
        <scheme val="minor"/>
      </rPr>
      <t>1</t>
    </r>
    <r>
      <rPr>
        <sz val="11"/>
        <rFont val="宋体"/>
        <charset val="134"/>
        <scheme val="minor"/>
      </rPr>
      <t>进</t>
    </r>
    <r>
      <rPr>
        <sz val="11"/>
        <rFont val="宋体"/>
        <charset val="0"/>
        <scheme val="minor"/>
      </rPr>
      <t>1</t>
    </r>
    <r>
      <rPr>
        <sz val="11"/>
        <rFont val="宋体"/>
        <charset val="134"/>
        <scheme val="minor"/>
      </rPr>
      <t>出，音频</t>
    </r>
    <r>
      <rPr>
        <sz val="11"/>
        <rFont val="宋体"/>
        <charset val="0"/>
        <scheme val="minor"/>
      </rPr>
      <t>1</t>
    </r>
    <r>
      <rPr>
        <sz val="11"/>
        <rFont val="宋体"/>
        <charset val="134"/>
        <scheme val="minor"/>
      </rPr>
      <t>进</t>
    </r>
    <r>
      <rPr>
        <sz val="11"/>
        <rFont val="宋体"/>
        <charset val="0"/>
        <scheme val="minor"/>
      </rPr>
      <t>1</t>
    </r>
    <r>
      <rPr>
        <sz val="11"/>
        <rFont val="宋体"/>
        <charset val="134"/>
        <scheme val="minor"/>
      </rPr>
      <t>出，内置</t>
    </r>
    <r>
      <rPr>
        <sz val="11"/>
        <rFont val="宋体"/>
        <charset val="0"/>
        <scheme val="minor"/>
      </rPr>
      <t>MIC</t>
    </r>
    <r>
      <rPr>
        <sz val="11"/>
        <rFont val="宋体"/>
        <charset val="134"/>
        <scheme val="minor"/>
      </rPr>
      <t xml:space="preserve">和扬声器
</t>
    </r>
    <r>
      <rPr>
        <sz val="11"/>
        <rFont val="宋体"/>
        <charset val="0"/>
        <scheme val="minor"/>
      </rPr>
      <t>8</t>
    </r>
    <r>
      <rPr>
        <sz val="11"/>
        <rFont val="宋体"/>
        <charset val="134"/>
        <scheme val="minor"/>
      </rPr>
      <t>、供电方式：</t>
    </r>
    <r>
      <rPr>
        <sz val="11"/>
        <rFont val="宋体"/>
        <charset val="0"/>
        <scheme val="minor"/>
      </rPr>
      <t>DC</t>
    </r>
    <r>
      <rPr>
        <sz val="11"/>
        <rFont val="宋体"/>
        <charset val="134"/>
        <scheme val="minor"/>
      </rPr>
      <t>：</t>
    </r>
    <r>
      <rPr>
        <sz val="11"/>
        <rFont val="宋体"/>
        <charset val="0"/>
        <scheme val="minor"/>
      </rPr>
      <t xml:space="preserve">12 V ± 20%
</t>
    </r>
    <r>
      <rPr>
        <sz val="11"/>
        <rFont val="宋体"/>
        <charset val="134"/>
        <scheme val="minor"/>
      </rPr>
      <t>，支持</t>
    </r>
    <r>
      <rPr>
        <sz val="11"/>
        <rFont val="宋体"/>
        <charset val="0"/>
        <scheme val="minor"/>
      </rPr>
      <t>PoE</t>
    </r>
    <r>
      <rPr>
        <sz val="11"/>
        <rFont val="宋体"/>
        <charset val="134"/>
        <scheme val="minor"/>
      </rPr>
      <t>：</t>
    </r>
    <r>
      <rPr>
        <sz val="11"/>
        <rFont val="宋体"/>
        <charset val="0"/>
        <scheme val="minor"/>
      </rPr>
      <t>802.3af</t>
    </r>
    <r>
      <rPr>
        <sz val="11"/>
        <rFont val="宋体"/>
        <charset val="134"/>
        <scheme val="minor"/>
      </rPr>
      <t>，</t>
    </r>
    <r>
      <rPr>
        <sz val="11"/>
        <rFont val="宋体"/>
        <charset val="0"/>
        <scheme val="minor"/>
      </rPr>
      <t>Type1</t>
    </r>
    <r>
      <rPr>
        <sz val="11"/>
        <rFont val="宋体"/>
        <charset val="134"/>
        <scheme val="minor"/>
      </rPr>
      <t>，</t>
    </r>
    <r>
      <rPr>
        <sz val="11"/>
        <rFont val="宋体"/>
        <charset val="0"/>
        <scheme val="minor"/>
      </rPr>
      <t>Class 3</t>
    </r>
    <r>
      <rPr>
        <sz val="11"/>
        <rFont val="宋体"/>
        <charset val="134"/>
        <scheme val="minor"/>
      </rPr>
      <t xml:space="preserve">；
</t>
    </r>
    <r>
      <rPr>
        <sz val="11"/>
        <rFont val="宋体"/>
        <charset val="0"/>
        <scheme val="minor"/>
      </rPr>
      <t>9</t>
    </r>
    <r>
      <rPr>
        <sz val="11"/>
        <rFont val="宋体"/>
        <charset val="134"/>
        <scheme val="minor"/>
      </rPr>
      <t>、不低于</t>
    </r>
    <r>
      <rPr>
        <sz val="11"/>
        <rFont val="宋体"/>
        <charset val="0"/>
        <scheme val="minor"/>
      </rPr>
      <t>IP67</t>
    </r>
    <r>
      <rPr>
        <sz val="11"/>
        <rFont val="宋体"/>
        <charset val="134"/>
        <scheme val="minor"/>
      </rPr>
      <t xml:space="preserve">；
</t>
    </r>
  </si>
  <si>
    <t>室外周界摄像机</t>
  </si>
  <si>
    <t>DS-2TD2617-HE</t>
  </si>
  <si>
    <r>
      <rPr>
        <sz val="11"/>
        <rFont val="宋体"/>
        <charset val="134"/>
        <scheme val="minor"/>
      </rPr>
      <t>【</t>
    </r>
    <r>
      <rPr>
        <sz val="11"/>
        <rFont val="宋体"/>
        <charset val="0"/>
        <scheme val="minor"/>
      </rPr>
      <t>400</t>
    </r>
    <r>
      <rPr>
        <sz val="11"/>
        <rFont val="宋体"/>
        <charset val="134"/>
        <scheme val="minor"/>
      </rPr>
      <t>万</t>
    </r>
    <r>
      <rPr>
        <sz val="11"/>
        <rFont val="宋体"/>
        <charset val="0"/>
        <scheme val="minor"/>
      </rPr>
      <t>+</t>
    </r>
    <r>
      <rPr>
        <sz val="11"/>
        <rFont val="宋体"/>
        <charset val="134"/>
        <scheme val="minor"/>
      </rPr>
      <t>声光报警】热成像双光谱网络筒型摄像机；
热成像：分辨率</t>
    </r>
    <r>
      <rPr>
        <sz val="11"/>
        <rFont val="宋体"/>
        <charset val="0"/>
        <scheme val="minor"/>
      </rPr>
      <t>160 × 120</t>
    </r>
    <r>
      <rPr>
        <sz val="11"/>
        <rFont val="宋体"/>
        <charset val="134"/>
        <scheme val="minor"/>
      </rPr>
      <t>；焦距不小于</t>
    </r>
    <r>
      <rPr>
        <sz val="11"/>
        <rFont val="宋体"/>
        <charset val="0"/>
        <scheme val="minor"/>
      </rPr>
      <t>10mm</t>
    </r>
    <r>
      <rPr>
        <sz val="11"/>
        <rFont val="宋体"/>
        <charset val="134"/>
        <scheme val="minor"/>
      </rPr>
      <t>；视场角：</t>
    </r>
    <r>
      <rPr>
        <sz val="11"/>
        <rFont val="宋体"/>
        <charset val="0"/>
        <scheme val="minor"/>
      </rPr>
      <t xml:space="preserve">15.96°× 12°;
</t>
    </r>
    <r>
      <rPr>
        <sz val="11"/>
        <rFont val="宋体"/>
        <charset val="134"/>
        <scheme val="minor"/>
      </rPr>
      <t>可见光：分辨率</t>
    </r>
    <r>
      <rPr>
        <sz val="11"/>
        <rFont val="宋体"/>
        <charset val="0"/>
        <scheme val="minor"/>
      </rPr>
      <t>2688 × 1520</t>
    </r>
    <r>
      <rPr>
        <sz val="11"/>
        <rFont val="宋体"/>
        <charset val="134"/>
        <scheme val="minor"/>
      </rPr>
      <t>；焦距</t>
    </r>
    <r>
      <rPr>
        <sz val="11"/>
        <rFont val="宋体"/>
        <charset val="0"/>
        <scheme val="minor"/>
      </rPr>
      <t>8mm</t>
    </r>
    <r>
      <rPr>
        <sz val="11"/>
        <rFont val="宋体"/>
        <charset val="134"/>
        <scheme val="minor"/>
      </rPr>
      <t>；
目标物温度异常报警距离（以</t>
    </r>
    <r>
      <rPr>
        <sz val="11"/>
        <rFont val="宋体"/>
        <charset val="0"/>
        <scheme val="minor"/>
      </rPr>
      <t>0.1</t>
    </r>
    <r>
      <rPr>
        <sz val="11"/>
        <rFont val="宋体"/>
        <charset val="134"/>
        <scheme val="minor"/>
      </rPr>
      <t>米</t>
    </r>
    <r>
      <rPr>
        <sz val="11"/>
        <rFont val="宋体"/>
        <charset val="0"/>
        <scheme val="minor"/>
      </rPr>
      <t>*0.1</t>
    </r>
    <r>
      <rPr>
        <sz val="11"/>
        <rFont val="宋体"/>
        <charset val="134"/>
        <scheme val="minor"/>
      </rPr>
      <t>米为准）</t>
    </r>
    <r>
      <rPr>
        <sz val="11"/>
        <rFont val="宋体"/>
        <charset val="0"/>
        <scheme val="minor"/>
      </rPr>
      <t>:11m</t>
    </r>
    <r>
      <rPr>
        <sz val="11"/>
        <rFont val="宋体"/>
        <charset val="134"/>
        <scheme val="minor"/>
      </rPr>
      <t>；
温度异常报警功能：
测温精度：</t>
    </r>
    <r>
      <rPr>
        <sz val="11"/>
        <rFont val="宋体"/>
        <charset val="0"/>
        <scheme val="minor"/>
      </rPr>
      <t>±8</t>
    </r>
    <r>
      <rPr>
        <sz val="11"/>
        <rFont val="宋体"/>
        <charset val="134"/>
        <scheme val="minor"/>
      </rPr>
      <t>℃或量程的</t>
    </r>
    <r>
      <rPr>
        <sz val="11"/>
        <rFont val="宋体"/>
        <charset val="0"/>
        <scheme val="minor"/>
      </rPr>
      <t xml:space="preserve">±8% </t>
    </r>
    <r>
      <rPr>
        <sz val="11"/>
        <rFont val="宋体"/>
        <charset val="134"/>
        <scheme val="minor"/>
      </rPr>
      <t>℃</t>
    </r>
    <r>
      <rPr>
        <sz val="11"/>
        <rFont val="宋体"/>
        <charset val="0"/>
        <scheme val="minor"/>
      </rPr>
      <t xml:space="preserve"> </t>
    </r>
    <r>
      <rPr>
        <sz val="11"/>
        <rFont val="宋体"/>
        <charset val="134"/>
        <scheme val="minor"/>
      </rPr>
      <t>（取最大值）
测温范围：</t>
    </r>
    <r>
      <rPr>
        <sz val="11"/>
        <rFont val="宋体"/>
        <charset val="0"/>
        <scheme val="minor"/>
      </rPr>
      <t>-20</t>
    </r>
    <r>
      <rPr>
        <sz val="11"/>
        <rFont val="宋体"/>
        <charset val="134"/>
        <scheme val="minor"/>
      </rPr>
      <t>℃</t>
    </r>
    <r>
      <rPr>
        <sz val="11"/>
        <rFont val="宋体"/>
        <charset val="0"/>
        <scheme val="minor"/>
      </rPr>
      <t>~150</t>
    </r>
    <r>
      <rPr>
        <sz val="11"/>
        <rFont val="宋体"/>
        <charset val="134"/>
        <scheme val="minor"/>
      </rPr>
      <t>℃；
人员最远报警距离（以</t>
    </r>
    <r>
      <rPr>
        <sz val="11"/>
        <rFont val="宋体"/>
        <charset val="0"/>
        <scheme val="minor"/>
      </rPr>
      <t>1.8</t>
    </r>
    <r>
      <rPr>
        <sz val="11"/>
        <rFont val="宋体"/>
        <charset val="134"/>
        <scheme val="minor"/>
      </rPr>
      <t>米</t>
    </r>
    <r>
      <rPr>
        <sz val="11"/>
        <rFont val="宋体"/>
        <charset val="0"/>
        <scheme val="minor"/>
      </rPr>
      <t>*0.5</t>
    </r>
    <r>
      <rPr>
        <sz val="11"/>
        <rFont val="宋体"/>
        <charset val="134"/>
        <scheme val="minor"/>
      </rPr>
      <t>米为准）：</t>
    </r>
    <r>
      <rPr>
        <sz val="11"/>
        <rFont val="宋体"/>
        <charset val="0"/>
        <scheme val="minor"/>
      </rPr>
      <t>70m</t>
    </r>
    <r>
      <rPr>
        <sz val="11"/>
        <rFont val="宋体"/>
        <charset val="134"/>
        <scheme val="minor"/>
      </rPr>
      <t>；
车辆最远报警距离（以</t>
    </r>
    <r>
      <rPr>
        <sz val="11"/>
        <rFont val="宋体"/>
        <charset val="0"/>
        <scheme val="minor"/>
      </rPr>
      <t>4</t>
    </r>
    <r>
      <rPr>
        <sz val="11"/>
        <rFont val="宋体"/>
        <charset val="134"/>
        <scheme val="minor"/>
      </rPr>
      <t>米</t>
    </r>
    <r>
      <rPr>
        <sz val="11"/>
        <rFont val="宋体"/>
        <charset val="0"/>
        <scheme val="minor"/>
      </rPr>
      <t>*1.4</t>
    </r>
    <r>
      <rPr>
        <sz val="11"/>
        <rFont val="宋体"/>
        <charset val="134"/>
        <scheme val="minor"/>
      </rPr>
      <t>米为准）：</t>
    </r>
    <r>
      <rPr>
        <sz val="11"/>
        <rFont val="宋体"/>
        <charset val="0"/>
        <scheme val="minor"/>
      </rPr>
      <t>210m</t>
    </r>
    <r>
      <rPr>
        <sz val="11"/>
        <rFont val="宋体"/>
        <charset val="134"/>
        <scheme val="minor"/>
      </rPr>
      <t>；
红外照射距离：</t>
    </r>
    <r>
      <rPr>
        <sz val="11"/>
        <rFont val="宋体"/>
        <charset val="0"/>
        <scheme val="minor"/>
      </rPr>
      <t>30</t>
    </r>
    <r>
      <rPr>
        <sz val="11"/>
        <rFont val="宋体"/>
        <charset val="134"/>
        <scheme val="minor"/>
      </rPr>
      <t>米；
电源（出厂已带）：</t>
    </r>
    <r>
      <rPr>
        <sz val="11"/>
        <rFont val="宋体"/>
        <charset val="0"/>
        <scheme val="minor"/>
      </rPr>
      <t>DC12V/POE</t>
    </r>
    <r>
      <rPr>
        <sz val="11"/>
        <rFont val="宋体"/>
        <charset val="134"/>
        <scheme val="minor"/>
      </rPr>
      <t>，</t>
    </r>
    <r>
      <rPr>
        <sz val="11"/>
        <rFont val="宋体"/>
        <charset val="0"/>
        <scheme val="minor"/>
      </rPr>
      <t>8W</t>
    </r>
    <r>
      <rPr>
        <sz val="11"/>
        <rFont val="宋体"/>
        <charset val="134"/>
        <scheme val="minor"/>
      </rPr>
      <t>；
工作温度和湿度：</t>
    </r>
    <r>
      <rPr>
        <sz val="11"/>
        <rFont val="宋体"/>
        <charset val="0"/>
        <scheme val="minor"/>
      </rPr>
      <t>-40</t>
    </r>
    <r>
      <rPr>
        <sz val="11"/>
        <rFont val="宋体"/>
        <charset val="134"/>
        <scheme val="minor"/>
      </rPr>
      <t>℃</t>
    </r>
    <r>
      <rPr>
        <sz val="11"/>
        <rFont val="宋体"/>
        <charset val="0"/>
        <scheme val="minor"/>
      </rPr>
      <t>~70</t>
    </r>
    <r>
      <rPr>
        <sz val="11"/>
        <rFont val="宋体"/>
        <charset val="134"/>
        <scheme val="minor"/>
      </rPr>
      <t>℃，湿度小于</t>
    </r>
    <r>
      <rPr>
        <sz val="11"/>
        <rFont val="宋体"/>
        <charset val="0"/>
        <scheme val="minor"/>
      </rPr>
      <t>95%</t>
    </r>
    <r>
      <rPr>
        <sz val="11"/>
        <rFont val="宋体"/>
        <charset val="134"/>
        <scheme val="minor"/>
      </rPr>
      <t>；
防护等级：</t>
    </r>
    <r>
      <rPr>
        <sz val="11"/>
        <rFont val="宋体"/>
        <charset val="0"/>
        <scheme val="minor"/>
      </rPr>
      <t>IP67;</t>
    </r>
  </si>
  <si>
    <t>室外枪型人脸识别摄像机</t>
  </si>
  <si>
    <t>DS-2CD7A42HA-XZ</t>
  </si>
  <si>
    <r>
      <rPr>
        <sz val="11"/>
        <rFont val="宋体"/>
        <charset val="0"/>
        <scheme val="minor"/>
      </rPr>
      <t>1</t>
    </r>
    <r>
      <rPr>
        <sz val="11"/>
        <rFont val="宋体"/>
        <charset val="134"/>
        <scheme val="minor"/>
      </rPr>
      <t>、</t>
    </r>
    <r>
      <rPr>
        <sz val="11"/>
        <rFont val="宋体"/>
        <charset val="0"/>
        <scheme val="minor"/>
      </rPr>
      <t xml:space="preserve"> </t>
    </r>
    <r>
      <rPr>
        <sz val="11"/>
        <rFont val="宋体"/>
        <charset val="134"/>
        <scheme val="minor"/>
      </rPr>
      <t>不低于</t>
    </r>
    <r>
      <rPr>
        <sz val="11"/>
        <rFont val="宋体"/>
        <charset val="0"/>
        <scheme val="minor"/>
      </rPr>
      <t>400</t>
    </r>
    <r>
      <rPr>
        <sz val="11"/>
        <rFont val="宋体"/>
        <charset val="134"/>
        <scheme val="minor"/>
      </rPr>
      <t>万</t>
    </r>
    <r>
      <rPr>
        <sz val="11"/>
        <rFont val="宋体"/>
        <charset val="0"/>
        <scheme val="minor"/>
      </rPr>
      <t xml:space="preserve"> </t>
    </r>
    <r>
      <rPr>
        <sz val="11"/>
        <rFont val="宋体"/>
        <charset val="134"/>
        <scheme val="minor"/>
      </rPr>
      <t>星光级</t>
    </r>
    <r>
      <rPr>
        <sz val="11"/>
        <rFont val="宋体"/>
        <charset val="0"/>
        <scheme val="minor"/>
      </rPr>
      <t>1/1.8" CMOS AI</t>
    </r>
    <r>
      <rPr>
        <sz val="11"/>
        <rFont val="宋体"/>
        <charset val="134"/>
        <scheme val="minor"/>
      </rPr>
      <t xml:space="preserve">网络摄像机；
</t>
    </r>
    <r>
      <rPr>
        <sz val="11"/>
        <rFont val="宋体"/>
        <charset val="0"/>
        <scheme val="minor"/>
      </rPr>
      <t>2</t>
    </r>
    <r>
      <rPr>
        <sz val="11"/>
        <rFont val="宋体"/>
        <charset val="134"/>
        <scheme val="minor"/>
      </rPr>
      <t>、支持全结构化、人脸抓拍、人脸识别、道路监控、</t>
    </r>
    <r>
      <rPr>
        <sz val="11"/>
        <rFont val="宋体"/>
        <charset val="0"/>
        <scheme val="minor"/>
      </rPr>
      <t>Smart</t>
    </r>
    <r>
      <rPr>
        <sz val="11"/>
        <rFont val="宋体"/>
        <charset val="134"/>
        <scheme val="minor"/>
      </rPr>
      <t xml:space="preserve">事件
</t>
    </r>
    <r>
      <rPr>
        <sz val="11"/>
        <rFont val="宋体"/>
        <charset val="0"/>
        <scheme val="minor"/>
      </rPr>
      <t>3</t>
    </r>
    <r>
      <rPr>
        <sz val="11"/>
        <rFont val="宋体"/>
        <charset val="134"/>
        <scheme val="minor"/>
      </rPr>
      <t xml:space="preserve">、全结构化模式：抓拍人体：支持运动方向、上衣颜色、下装颜色、性别、戴眼镜、背包、拎东西、戴帽子、戴口罩、上衣类型、下装类型、发型、骑行状态、载人状态、骑车类型等属性识别，抓拍人脸：支持性别、年龄、年龄段、戴眼镜、戴口罩、表情、戴帽子等属性识别；抓拍非机动车：支持上衣颜色、下装颜色、性别、戴眼镜、年龄段、背包、拎东西、戴帽子、上衣类型、下装类型、戴口罩、发型、非机动车类型，帽子款式等属性识别；抓拍机动车：支持车牌号码、车牌类型、车辆类型、车身颜色、车辆品牌等属性识别
</t>
    </r>
    <r>
      <rPr>
        <sz val="11"/>
        <rFont val="宋体"/>
        <charset val="0"/>
        <scheme val="minor"/>
      </rPr>
      <t>4</t>
    </r>
    <r>
      <rPr>
        <sz val="11"/>
        <rFont val="宋体"/>
        <charset val="134"/>
        <scheme val="minor"/>
      </rPr>
      <t xml:space="preserve">、人脸抓拍模式：支持对运动人脸进行检测、跟踪、抓拍、评分、筛选，输出最优的人脸；支持人脸去误报、快速抓拍人脸；支持快速抓拍和最佳抓拍两种模式；
</t>
    </r>
    <r>
      <rPr>
        <sz val="11"/>
        <rFont val="宋体"/>
        <charset val="0"/>
        <scheme val="minor"/>
      </rPr>
      <t>6</t>
    </r>
    <r>
      <rPr>
        <sz val="11"/>
        <rFont val="宋体"/>
        <charset val="134"/>
        <scheme val="minor"/>
      </rPr>
      <t>、道路监控模式：车辆检测：支持车牌识别并抓拍，车牌号码</t>
    </r>
    <r>
      <rPr>
        <sz val="11"/>
        <rFont val="宋体"/>
        <charset val="0"/>
        <scheme val="minor"/>
      </rPr>
      <t>/</t>
    </r>
    <r>
      <rPr>
        <sz val="11"/>
        <rFont val="宋体"/>
        <charset val="134"/>
        <scheme val="minor"/>
      </rPr>
      <t>车身颜色</t>
    </r>
    <r>
      <rPr>
        <sz val="11"/>
        <rFont val="宋体"/>
        <charset val="0"/>
        <scheme val="minor"/>
      </rPr>
      <t>/</t>
    </r>
    <r>
      <rPr>
        <sz val="11"/>
        <rFont val="宋体"/>
        <charset val="134"/>
        <scheme val="minor"/>
      </rPr>
      <t>车辆类型</t>
    </r>
    <r>
      <rPr>
        <sz val="11"/>
        <rFont val="宋体"/>
        <charset val="0"/>
        <scheme val="minor"/>
      </rPr>
      <t>/</t>
    </r>
    <r>
      <rPr>
        <sz val="11"/>
        <rFont val="宋体"/>
        <charset val="134"/>
        <scheme val="minor"/>
      </rPr>
      <t xml:space="preserve">车辆品牌；混行检测：检测正向或逆向行驶的车辆以及行人和非机动车，自动对车辆牌照进行识别，可以抓拍无车牌的车辆图片
</t>
    </r>
    <r>
      <rPr>
        <sz val="11"/>
        <rFont val="宋体"/>
        <charset val="0"/>
        <scheme val="minor"/>
      </rPr>
      <t>7</t>
    </r>
    <r>
      <rPr>
        <sz val="11"/>
        <rFont val="宋体"/>
        <charset val="134"/>
        <scheme val="minor"/>
      </rPr>
      <t>、</t>
    </r>
    <r>
      <rPr>
        <sz val="11"/>
        <rFont val="宋体"/>
        <charset val="0"/>
        <scheme val="minor"/>
      </rPr>
      <t>Smart</t>
    </r>
    <r>
      <rPr>
        <sz val="11"/>
        <rFont val="宋体"/>
        <charset val="134"/>
        <scheme val="minor"/>
      </rPr>
      <t>事件模式：支持越界侦测，区域入侵侦测，进入</t>
    </r>
    <r>
      <rPr>
        <sz val="11"/>
        <rFont val="宋体"/>
        <charset val="0"/>
        <scheme val="minor"/>
      </rPr>
      <t>/</t>
    </r>
    <r>
      <rPr>
        <sz val="11"/>
        <rFont val="宋体"/>
        <charset val="134"/>
        <scheme val="minor"/>
      </rPr>
      <t>离开区域侦测，徘徊侦测，人员聚集侦测，快速移动侦测，停车侦测，物品遗留</t>
    </r>
    <r>
      <rPr>
        <sz val="11"/>
        <rFont val="宋体"/>
        <charset val="0"/>
        <scheme val="minor"/>
      </rPr>
      <t>/</t>
    </r>
    <r>
      <rPr>
        <sz val="11"/>
        <rFont val="宋体"/>
        <charset val="134"/>
        <scheme val="minor"/>
      </rPr>
      <t>拿取侦测，场景变更侦测，音频陡升</t>
    </r>
    <r>
      <rPr>
        <sz val="11"/>
        <rFont val="宋体"/>
        <charset val="0"/>
        <scheme val="minor"/>
      </rPr>
      <t>/</t>
    </r>
    <r>
      <rPr>
        <sz val="11"/>
        <rFont val="宋体"/>
        <charset val="134"/>
        <scheme val="minor"/>
      </rPr>
      <t xml:space="preserve">陡降侦测，音频有无侦测，虚焦侦测
</t>
    </r>
    <r>
      <rPr>
        <sz val="11"/>
        <rFont val="宋体"/>
        <charset val="0"/>
        <scheme val="minor"/>
      </rPr>
      <t>8</t>
    </r>
    <r>
      <rPr>
        <sz val="11"/>
        <rFont val="宋体"/>
        <charset val="134"/>
        <scheme val="minor"/>
      </rPr>
      <t xml:space="preserve">、设备支持上下双通道镜头，上通道内置电动变焦镜头，操作便易，变焦过程平稳；下通道定焦全彩镜头，满足低照度下的监控需求
</t>
    </r>
    <r>
      <rPr>
        <sz val="11"/>
        <rFont val="宋体"/>
        <charset val="0"/>
        <scheme val="minor"/>
      </rPr>
      <t>9</t>
    </r>
    <r>
      <rPr>
        <sz val="11"/>
        <rFont val="宋体"/>
        <charset val="134"/>
        <scheme val="minor"/>
      </rPr>
      <t xml:space="preserve">、设备内置高效温和补光灯，告别光污染，保证夜间正常进行人脸抓拍；
</t>
    </r>
    <r>
      <rPr>
        <sz val="11"/>
        <rFont val="宋体"/>
        <charset val="0"/>
        <scheme val="minor"/>
      </rPr>
      <t>10</t>
    </r>
    <r>
      <rPr>
        <sz val="11"/>
        <rFont val="宋体"/>
        <charset val="134"/>
        <scheme val="minor"/>
      </rPr>
      <t>、传感器类型</t>
    </r>
    <r>
      <rPr>
        <sz val="11"/>
        <rFont val="宋体"/>
        <charset val="0"/>
        <scheme val="minor"/>
      </rPr>
      <t xml:space="preserve">: </t>
    </r>
    <r>
      <rPr>
        <sz val="11"/>
        <rFont val="宋体"/>
        <charset val="134"/>
        <scheme val="minor"/>
      </rPr>
      <t>通道</t>
    </r>
    <r>
      <rPr>
        <sz val="11"/>
        <rFont val="宋体"/>
        <charset val="0"/>
        <scheme val="minor"/>
      </rPr>
      <t>1</t>
    </r>
    <r>
      <rPr>
        <sz val="11"/>
        <rFont val="宋体"/>
        <charset val="134"/>
        <scheme val="minor"/>
      </rPr>
      <t>：</t>
    </r>
    <r>
      <rPr>
        <sz val="11"/>
        <rFont val="宋体"/>
        <charset val="0"/>
        <scheme val="minor"/>
      </rPr>
      <t>1/1.8" Progressive Scan CMOS</t>
    </r>
    <r>
      <rPr>
        <sz val="11"/>
        <rFont val="宋体"/>
        <charset val="134"/>
        <scheme val="minor"/>
      </rPr>
      <t>；通道</t>
    </r>
    <r>
      <rPr>
        <sz val="11"/>
        <rFont val="宋体"/>
        <charset val="0"/>
        <scheme val="minor"/>
      </rPr>
      <t>2</t>
    </r>
    <r>
      <rPr>
        <sz val="11"/>
        <rFont val="宋体"/>
        <charset val="134"/>
        <scheme val="minor"/>
      </rPr>
      <t>：</t>
    </r>
    <r>
      <rPr>
        <sz val="11"/>
        <rFont val="宋体"/>
        <charset val="0"/>
        <scheme val="minor"/>
      </rPr>
      <t xml:space="preserve">1/2.8" Progressive Scan CMOS
</t>
    </r>
    <r>
      <rPr>
        <sz val="11"/>
        <rFont val="宋体"/>
        <charset val="134"/>
        <scheme val="minor"/>
      </rPr>
      <t>最低照度</t>
    </r>
    <r>
      <rPr>
        <sz val="11"/>
        <rFont val="宋体"/>
        <charset val="0"/>
        <scheme val="minor"/>
      </rPr>
      <t xml:space="preserve">: 
</t>
    </r>
    <r>
      <rPr>
        <sz val="11"/>
        <rFont val="宋体"/>
        <charset val="134"/>
        <scheme val="minor"/>
      </rPr>
      <t>通道</t>
    </r>
    <r>
      <rPr>
        <sz val="11"/>
        <rFont val="宋体"/>
        <charset val="0"/>
        <scheme val="minor"/>
      </rPr>
      <t>1</t>
    </r>
    <r>
      <rPr>
        <sz val="11"/>
        <rFont val="宋体"/>
        <charset val="134"/>
        <scheme val="minor"/>
      </rPr>
      <t>：彩色：</t>
    </r>
    <r>
      <rPr>
        <sz val="11"/>
        <rFont val="宋体"/>
        <charset val="0"/>
        <scheme val="minor"/>
      </rPr>
      <t xml:space="preserve">0.0005 Lux </t>
    </r>
    <r>
      <rPr>
        <sz val="11"/>
        <rFont val="宋体"/>
        <charset val="134"/>
        <scheme val="minor"/>
      </rPr>
      <t>，</t>
    </r>
    <r>
      <rPr>
        <sz val="11"/>
        <rFont val="宋体"/>
        <charset val="0"/>
        <scheme val="minor"/>
      </rPr>
      <t>0 Lux with Light</t>
    </r>
    <r>
      <rPr>
        <sz val="11"/>
        <rFont val="宋体"/>
        <charset val="134"/>
        <scheme val="minor"/>
      </rPr>
      <t>；黑白：</t>
    </r>
    <r>
      <rPr>
        <sz val="11"/>
        <rFont val="宋体"/>
        <charset val="0"/>
        <scheme val="minor"/>
      </rPr>
      <t xml:space="preserve">0.0001 Lux </t>
    </r>
    <r>
      <rPr>
        <sz val="11"/>
        <rFont val="宋体"/>
        <charset val="134"/>
        <scheme val="minor"/>
      </rPr>
      <t>，</t>
    </r>
    <r>
      <rPr>
        <sz val="11"/>
        <rFont val="宋体"/>
        <charset val="0"/>
        <scheme val="minor"/>
      </rPr>
      <t xml:space="preserve">0 Lux with IR
</t>
    </r>
    <r>
      <rPr>
        <sz val="11"/>
        <rFont val="宋体"/>
        <charset val="134"/>
        <scheme val="minor"/>
      </rPr>
      <t>通道</t>
    </r>
    <r>
      <rPr>
        <sz val="11"/>
        <rFont val="宋体"/>
        <charset val="0"/>
        <scheme val="minor"/>
      </rPr>
      <t>2</t>
    </r>
    <r>
      <rPr>
        <sz val="11"/>
        <rFont val="宋体"/>
        <charset val="134"/>
        <scheme val="minor"/>
      </rPr>
      <t>：彩色：</t>
    </r>
    <r>
      <rPr>
        <sz val="11"/>
        <rFont val="宋体"/>
        <charset val="0"/>
        <scheme val="minor"/>
      </rPr>
      <t xml:space="preserve">0.0005 Lux </t>
    </r>
    <r>
      <rPr>
        <sz val="11"/>
        <rFont val="宋体"/>
        <charset val="134"/>
        <scheme val="minor"/>
      </rPr>
      <t>，</t>
    </r>
    <r>
      <rPr>
        <sz val="11"/>
        <rFont val="宋体"/>
        <charset val="0"/>
        <scheme val="minor"/>
      </rPr>
      <t>0 Lux with Light</t>
    </r>
    <r>
      <rPr>
        <sz val="11"/>
        <rFont val="宋体"/>
        <charset val="134"/>
        <scheme val="minor"/>
      </rPr>
      <t>；黑白：</t>
    </r>
    <r>
      <rPr>
        <sz val="11"/>
        <rFont val="宋体"/>
        <charset val="0"/>
        <scheme val="minor"/>
      </rPr>
      <t xml:space="preserve">0.0001 Lux </t>
    </r>
    <r>
      <rPr>
        <sz val="11"/>
        <rFont val="宋体"/>
        <charset val="134"/>
        <scheme val="minor"/>
      </rPr>
      <t>，</t>
    </r>
    <r>
      <rPr>
        <sz val="11"/>
        <rFont val="宋体"/>
        <charset val="0"/>
        <scheme val="minor"/>
      </rPr>
      <t>0 Lux with IR
11</t>
    </r>
    <r>
      <rPr>
        <sz val="11"/>
        <rFont val="宋体"/>
        <charset val="134"/>
        <scheme val="minor"/>
      </rPr>
      <t>、宽动态</t>
    </r>
    <r>
      <rPr>
        <sz val="11"/>
        <rFont val="宋体"/>
        <charset val="0"/>
        <scheme val="minor"/>
      </rPr>
      <t>: 120 dB</t>
    </r>
    <r>
      <rPr>
        <sz val="11"/>
        <rFont val="宋体"/>
        <charset val="134"/>
        <scheme val="minor"/>
      </rPr>
      <t>；焦距</t>
    </r>
    <r>
      <rPr>
        <sz val="11"/>
        <rFont val="宋体"/>
        <charset val="0"/>
        <scheme val="minor"/>
      </rPr>
      <t>&amp;</t>
    </r>
    <r>
      <rPr>
        <sz val="11"/>
        <rFont val="宋体"/>
        <charset val="134"/>
        <scheme val="minor"/>
      </rPr>
      <t>视场角</t>
    </r>
    <r>
      <rPr>
        <sz val="11"/>
        <rFont val="宋体"/>
        <charset val="0"/>
        <scheme val="minor"/>
      </rPr>
      <t xml:space="preserve">:  </t>
    </r>
    <r>
      <rPr>
        <sz val="11"/>
        <rFont val="宋体"/>
        <charset val="134"/>
        <scheme val="minor"/>
      </rPr>
      <t>通道</t>
    </r>
    <r>
      <rPr>
        <sz val="11"/>
        <rFont val="宋体"/>
        <charset val="0"/>
        <scheme val="minor"/>
      </rPr>
      <t>1</t>
    </r>
    <r>
      <rPr>
        <sz val="11"/>
        <rFont val="宋体"/>
        <charset val="134"/>
        <scheme val="minor"/>
      </rPr>
      <t>不低于：</t>
    </r>
    <r>
      <rPr>
        <sz val="11"/>
        <rFont val="宋体"/>
        <charset val="0"/>
        <scheme val="minor"/>
      </rPr>
      <t>8~32 mm</t>
    </r>
    <r>
      <rPr>
        <sz val="11"/>
        <rFont val="宋体"/>
        <charset val="134"/>
        <scheme val="minor"/>
      </rPr>
      <t>：通道</t>
    </r>
    <r>
      <rPr>
        <sz val="11"/>
        <rFont val="宋体"/>
        <charset val="0"/>
        <scheme val="minor"/>
      </rPr>
      <t>2</t>
    </r>
    <r>
      <rPr>
        <sz val="11"/>
        <rFont val="宋体"/>
        <charset val="134"/>
        <scheme val="minor"/>
      </rPr>
      <t>不低于</t>
    </r>
    <r>
      <rPr>
        <sz val="11"/>
        <rFont val="宋体"/>
        <charset val="0"/>
        <scheme val="minor"/>
      </rPr>
      <t>4 mm</t>
    </r>
    <r>
      <rPr>
        <sz val="11"/>
        <rFont val="宋体"/>
        <charset val="134"/>
        <scheme val="minor"/>
      </rPr>
      <t xml:space="preserve">：
</t>
    </r>
    <r>
      <rPr>
        <sz val="11"/>
        <rFont val="宋体"/>
        <charset val="0"/>
        <scheme val="minor"/>
      </rPr>
      <t>12</t>
    </r>
    <r>
      <rPr>
        <sz val="11"/>
        <rFont val="宋体"/>
        <charset val="134"/>
        <scheme val="minor"/>
      </rPr>
      <t>、最大图像尺寸</t>
    </r>
    <r>
      <rPr>
        <sz val="11"/>
        <rFont val="宋体"/>
        <charset val="0"/>
        <scheme val="minor"/>
      </rPr>
      <t xml:space="preserve">: </t>
    </r>
    <r>
      <rPr>
        <sz val="11"/>
        <rFont val="宋体"/>
        <charset val="134"/>
        <scheme val="minor"/>
      </rPr>
      <t>通道</t>
    </r>
    <r>
      <rPr>
        <sz val="11"/>
        <rFont val="宋体"/>
        <charset val="0"/>
        <scheme val="minor"/>
      </rPr>
      <t>1</t>
    </r>
    <r>
      <rPr>
        <sz val="11"/>
        <rFont val="宋体"/>
        <charset val="134"/>
        <scheme val="minor"/>
      </rPr>
      <t>：</t>
    </r>
    <r>
      <rPr>
        <sz val="11"/>
        <rFont val="宋体"/>
        <charset val="0"/>
        <scheme val="minor"/>
      </rPr>
      <t>2688 x 1520</t>
    </r>
    <r>
      <rPr>
        <sz val="11"/>
        <rFont val="宋体"/>
        <charset val="134"/>
        <scheme val="minor"/>
      </rPr>
      <t>；通道</t>
    </r>
    <r>
      <rPr>
        <sz val="11"/>
        <rFont val="宋体"/>
        <charset val="0"/>
        <scheme val="minor"/>
      </rPr>
      <t>2</t>
    </r>
    <r>
      <rPr>
        <sz val="11"/>
        <rFont val="宋体"/>
        <charset val="134"/>
        <scheme val="minor"/>
      </rPr>
      <t>：</t>
    </r>
    <r>
      <rPr>
        <sz val="11"/>
        <rFont val="宋体"/>
        <charset val="0"/>
        <scheme val="minor"/>
      </rPr>
      <t>1920 x 1080
13</t>
    </r>
    <r>
      <rPr>
        <sz val="11"/>
        <rFont val="宋体"/>
        <charset val="134"/>
        <scheme val="minor"/>
      </rPr>
      <t>、视频压缩标准</t>
    </r>
    <r>
      <rPr>
        <sz val="11"/>
        <rFont val="宋体"/>
        <charset val="0"/>
        <scheme val="minor"/>
      </rPr>
      <t>: H.265/H.264/MJPEG
14</t>
    </r>
    <r>
      <rPr>
        <sz val="11"/>
        <rFont val="宋体"/>
        <charset val="134"/>
        <scheme val="minor"/>
      </rPr>
      <t>、支持</t>
    </r>
    <r>
      <rPr>
        <sz val="11"/>
        <rFont val="宋体"/>
        <charset val="0"/>
        <scheme val="minor"/>
      </rPr>
      <t>Micro SD(</t>
    </r>
    <r>
      <rPr>
        <sz val="11"/>
        <rFont val="宋体"/>
        <charset val="134"/>
        <scheme val="minor"/>
      </rPr>
      <t>即</t>
    </r>
    <r>
      <rPr>
        <sz val="11"/>
        <rFont val="宋体"/>
        <charset val="0"/>
        <scheme val="minor"/>
      </rPr>
      <t>TF</t>
    </r>
    <r>
      <rPr>
        <sz val="11"/>
        <rFont val="宋体"/>
        <charset val="134"/>
        <scheme val="minor"/>
      </rPr>
      <t>卡</t>
    </r>
    <r>
      <rPr>
        <sz val="11"/>
        <rFont val="宋体"/>
        <charset val="0"/>
        <scheme val="minor"/>
      </rPr>
      <t>)/Micro SDHC/Micro SDXC</t>
    </r>
    <r>
      <rPr>
        <sz val="11"/>
        <rFont val="宋体"/>
        <charset val="134"/>
        <scheme val="minor"/>
      </rPr>
      <t>卡（最大</t>
    </r>
    <r>
      <rPr>
        <sz val="11"/>
        <rFont val="宋体"/>
        <charset val="0"/>
        <scheme val="minor"/>
      </rPr>
      <t>256 GB</t>
    </r>
    <r>
      <rPr>
        <sz val="11"/>
        <rFont val="宋体"/>
        <charset val="134"/>
        <scheme val="minor"/>
      </rPr>
      <t>）断网本地存储及断网续传，</t>
    </r>
    <r>
      <rPr>
        <sz val="11"/>
        <rFont val="宋体"/>
        <charset val="0"/>
        <scheme val="minor"/>
      </rPr>
      <t>NAS</t>
    </r>
    <r>
      <rPr>
        <sz val="11"/>
        <rFont val="宋体"/>
        <charset val="134"/>
        <scheme val="minor"/>
      </rPr>
      <t>（</t>
    </r>
    <r>
      <rPr>
        <sz val="11"/>
        <rFont val="宋体"/>
        <charset val="0"/>
        <scheme val="minor"/>
      </rPr>
      <t>NFS</t>
    </r>
    <r>
      <rPr>
        <sz val="11"/>
        <rFont val="宋体"/>
        <charset val="134"/>
        <scheme val="minor"/>
      </rPr>
      <t>，</t>
    </r>
    <r>
      <rPr>
        <sz val="11"/>
        <rFont val="宋体"/>
        <charset val="0"/>
        <scheme val="minor"/>
      </rPr>
      <t>SMB/CIFS</t>
    </r>
    <r>
      <rPr>
        <sz val="11"/>
        <rFont val="宋体"/>
        <charset val="134"/>
        <scheme val="minor"/>
      </rPr>
      <t xml:space="preserve">均支持）；
</t>
    </r>
    <r>
      <rPr>
        <sz val="11"/>
        <rFont val="宋体"/>
        <charset val="0"/>
        <scheme val="minor"/>
      </rPr>
      <t>15</t>
    </r>
    <r>
      <rPr>
        <sz val="11"/>
        <rFont val="宋体"/>
        <charset val="134"/>
        <scheme val="minor"/>
      </rPr>
      <t>、支持</t>
    </r>
    <r>
      <rPr>
        <sz val="11"/>
        <rFont val="宋体"/>
        <charset val="0"/>
        <scheme val="minor"/>
      </rPr>
      <t>1</t>
    </r>
    <r>
      <rPr>
        <sz val="11"/>
        <rFont val="宋体"/>
        <charset val="134"/>
        <scheme val="minor"/>
      </rPr>
      <t>个内置麦克风，</t>
    </r>
    <r>
      <rPr>
        <sz val="11"/>
        <rFont val="宋体"/>
        <charset val="0"/>
        <scheme val="minor"/>
      </rPr>
      <t>1</t>
    </r>
    <r>
      <rPr>
        <sz val="11"/>
        <rFont val="宋体"/>
        <charset val="134"/>
        <scheme val="minor"/>
      </rPr>
      <t xml:space="preserve">个内置扬声器；支持复位；
</t>
    </r>
    <r>
      <rPr>
        <sz val="11"/>
        <rFont val="宋体"/>
        <charset val="0"/>
        <scheme val="minor"/>
      </rPr>
      <t>16</t>
    </r>
    <r>
      <rPr>
        <sz val="11"/>
        <rFont val="宋体"/>
        <charset val="134"/>
        <scheme val="minor"/>
      </rPr>
      <t>、供电方式</t>
    </r>
    <r>
      <rPr>
        <sz val="11"/>
        <rFont val="宋体"/>
        <charset val="0"/>
        <scheme val="minor"/>
      </rPr>
      <t>: DC</t>
    </r>
    <r>
      <rPr>
        <sz val="11"/>
        <rFont val="宋体"/>
        <charset val="134"/>
        <scheme val="minor"/>
      </rPr>
      <t>：</t>
    </r>
    <r>
      <rPr>
        <sz val="11"/>
        <rFont val="宋体"/>
        <charset val="0"/>
        <scheme val="minor"/>
      </rPr>
      <t>12 V ± 20%</t>
    </r>
    <r>
      <rPr>
        <sz val="11"/>
        <rFont val="宋体"/>
        <charset val="134"/>
        <scheme val="minor"/>
      </rPr>
      <t>，支持</t>
    </r>
    <r>
      <rPr>
        <sz val="11"/>
        <rFont val="宋体"/>
        <charset val="0"/>
        <scheme val="minor"/>
      </rPr>
      <t>PoE</t>
    </r>
    <r>
      <rPr>
        <sz val="11"/>
        <rFont val="宋体"/>
        <charset val="134"/>
        <scheme val="minor"/>
      </rPr>
      <t>：</t>
    </r>
    <r>
      <rPr>
        <sz val="11"/>
        <rFont val="宋体"/>
        <charset val="0"/>
        <scheme val="minor"/>
      </rPr>
      <t>802.3at</t>
    </r>
    <r>
      <rPr>
        <sz val="11"/>
        <rFont val="宋体"/>
        <charset val="134"/>
        <scheme val="minor"/>
      </rPr>
      <t>，</t>
    </r>
    <r>
      <rPr>
        <sz val="11"/>
        <rFont val="宋体"/>
        <charset val="0"/>
        <scheme val="minor"/>
      </rPr>
      <t>Type 2</t>
    </r>
    <r>
      <rPr>
        <sz val="11"/>
        <rFont val="宋体"/>
        <charset val="134"/>
        <scheme val="minor"/>
      </rPr>
      <t>，</t>
    </r>
    <r>
      <rPr>
        <sz val="11"/>
        <rFont val="宋体"/>
        <charset val="0"/>
        <scheme val="minor"/>
      </rPr>
      <t>Class 4</t>
    </r>
    <r>
      <rPr>
        <sz val="11"/>
        <rFont val="宋体"/>
        <charset val="134"/>
        <scheme val="minor"/>
      </rPr>
      <t xml:space="preserve">；
</t>
    </r>
    <r>
      <rPr>
        <sz val="11"/>
        <rFont val="宋体"/>
        <charset val="0"/>
        <scheme val="minor"/>
      </rPr>
      <t>17</t>
    </r>
    <r>
      <rPr>
        <sz val="11"/>
        <rFont val="宋体"/>
        <charset val="134"/>
        <scheme val="minor"/>
      </rPr>
      <t>、防护不低于</t>
    </r>
    <r>
      <rPr>
        <sz val="11"/>
        <rFont val="宋体"/>
        <charset val="0"/>
        <scheme val="minor"/>
      </rPr>
      <t>IP67</t>
    </r>
    <r>
      <rPr>
        <sz val="11"/>
        <rFont val="宋体"/>
        <charset val="134"/>
        <scheme val="minor"/>
      </rPr>
      <t>。</t>
    </r>
  </si>
  <si>
    <t>全景鹰眼摄像机</t>
  </si>
  <si>
    <t>iDS-2DP081HA-D</t>
  </si>
  <si>
    <t>【800万180°四代球型鹰眼】
星光级全景网络高清智能球机，采用一体化设计，单产品即可同时提供全景与特写画面，兼顾全景与细节。其中全景画面由4个传感器拼接而成，实现180度的全景监控，全景画面可支持关注区域畸变矫正；一体化机芯和高速云台设计，在全景监控的同时为用户提供快速细节定位功能。另外鹰眼系列全景摄像机还集成了先进的视频分析算法和多目标跟踪算法程序，可实现自动或手动对全景区域内的多个目标进行区域入侵、越界、进入区域、离开区域行为的检测，并可输出报警信号和联动球机跟踪，从而满足高等级要求的安保需求
【全景】支持区域入侵侦测、越界侦测、进入区域、离开区域事件侦测功能
【全景】支持人员密度检测功能，检测覆盖范围半径200米
支持点击联动功能，通过在客户端点击或者框选全景摄像机画面任意位置，细节跟踪摄像机可自动通过云台调整与变焦，将该区域置于画面中心
支持目标自动跟踪功能，通过设置智能事件规则，对设定区域内触发事件的运动目标在设定的跟踪时间内进行持续稳定跟踪。并可在跟踪过程中手动切换跟踪目标
支持手动选择跟踪目标，在设定跟踪时间内进行持续稳定跟踪
【细节】支持多目标自动切换跟踪，目标切换时间小于1秒
支持GB35114安全加密
传感器类型: 【全景】1/1.8＂progressive scan CMOS，【细节】1/1.8＂progressive scan CMOS
最低照度:
【全景】0.0005 Lux（彩色），0.0001 Lux（黑白）
【细节】星光级超低照度，0.0005 Lux（彩色），0.0001 Lux（黑白），0 Lux with IR 
宽动态: 【全景】不支持，【细节】支持120 dB超宽动态
光学变倍: 48倍
焦距: 【全景】2.8 mm；【细节】6.0~288 mm
视场角: 水平视场角：56.6~1.8度（广角~望远） ; 垂直视场角：33.7~1.0度（广角~望远） ; 对角线视场角：63.4~2.0度（广角~望远）
红外照射距离: 250 m
防补光过曝: 支持
水平范围: 360°
垂直范围: -15°~90°（自动翻转）
水平速度: 水平键控速度：0.1°~210°/s，速度可设；水平预置点速度：240°/s
垂直速度: 垂直键控速度：0.1°~150°/s，速度可设；垂直预置点速度：200°/s
主码流帧率分辨率: 
【全景】50 Hz：25 fps（4096 × 1800）; 60 Hz：30 fps（4096 × 1800）
【细节】50 Hz：25 fps（1920 × 1080）; 60 Hz：30 fps（1920 × 1080）
视频压缩标准: H.265，H.264，MJPEG
网络存储: NAS（NFS，SMB/CIFS），ANR
网络接口: RJ45网口，自适应10 M/100 M/1000M
SD卡扩展: 支持MicroSD(即TF卡)/MicroSDHC/MicroSDXC卡，最大支持256 GB
报警输入: 7路报警输入
报警输出: 2路报警输出
音频输入: 1路音频输入
音频输出: 1路音频输出
具有RS485接口
供电方式: DC：36 V
设备功耗: 135 W max（其中红外灯12 W max）
工作温湿度: -40 ℃~70 ℃，湿度小于90%
恢复出厂设置: 支持
防护: IP67</t>
  </si>
  <si>
    <t>DS-2205ZJ-K</t>
  </si>
  <si>
    <t>鹰眼支架</t>
  </si>
  <si>
    <t>DS-1603ZJ-P</t>
  </si>
  <si>
    <t>（304不锈钢材质）,整体厚度3.0mm，需喷漆</t>
  </si>
  <si>
    <t>卡口抓拍单元</t>
  </si>
  <si>
    <t>iDS-TCV900-FE</t>
  </si>
  <si>
    <t>【GMOS】 【双网隔离】【卡口】高清抓拍单元
卡口抓拍单元由防护罩组件及高清智能摄像机组成，抓拍单元防护罩前面板具有防尘、防水功能，单元内置LED暖光灯，单元支持网络防雷、防浪涌，宽温宽压等；
内置摄像机采用1英寸高帧率全局曝光CMOS传感器，最大分辨率可达4096 × 2160，帧率高达25帧，具有清晰度高、照度低、帧率高、色彩还原度好等特点；
视频采用H.265、H.264或MJPEG编码，低延时，低码率，压缩比高，处理灵活；
支持视频触发等多种触发模式并实现全结构化：采用高性能平台，加载深度学习算法，支持多目标混合场景应用，实时提取机动车、非机动车、行人、人脸等目标全结构化信息，为大数据业务提供全方位的特征数据基础；
支持机动车的车牌，车身颜色，车型，子品牌，驾驶室人员等特征检测，支持机动车的过车记录和违章行为检测抓拍；
支持非机动车和行人的抓拍和特征检测；
支持车辆检测处理器、雷达、补光灯的接入；
支持远程数据上传，GB/T 28181-2016视频联网标准、GA/T 1400视图库标准、FTP协议，可将抓拍的图片上传给终端服务器、FTP服务器或者后端平台；
可支持TF插卡本地存储，最大256G，抓拍图片可断网续传；
接口
同步输入：SYNC信号灯电源同步输入
触发输出：7路F+F-输出接口,可作为补光灯同步输出控制
触发输入：1个触发/报警输入
通讯接口：2个RS-485接口,1个RS-232接口；2个RJ45 10M/100M/1000M自适应以太网口
抓拍功能
图片分辨率：4096(H)×2160(V)
图片格式：JPEG
智能功能
智能识别：目标检测：机动车抓拍，车辆捕获率≥99%（线圈）车辆捕获率≥95%（视频），非机动抓拍，行人抓拍；违章检测：超速、压线、逆行、禁止大货车等违法行为；车辆特征检测：车牌识别、车型识别、车身颜色识别（环境光有要求）、违章检测、车辆品牌等特征检测
设备外形
内部组件：防尘、防水面板、LED补光灯
功能特性
支持协议： ,GB28181，
压缩输出码率：32 Kbps~16 Mbps
存储功能：TF;USB
帧率：25fps
视频分辨率：4096(H)×2160(V)
视频压缩标准：H.264;H.265;MJPEG
终端接入：支持
一般规范
传感器类型：1” Global shutter CMOS
尺寸：180mm(W)×152.7mm(H)×636mm(D) 
功耗：20W MAX
工作温度：温度-30℃~60℃
电源：100VAC～240VAC；频率：48Hz～52Hz
工作湿度：湿度5%~95%@40℃，无凝结
摄像机参数配置功能：曝光速度、AGC控制、白平衡方式控制等
包含车速、车牌信息发布功能</t>
  </si>
  <si>
    <t>LED补光灯</t>
  </si>
  <si>
    <t>CXBG-2-1-PS-A-DS-T L2002A-L1-N</t>
  </si>
  <si>
    <t>光源类型：原装进口大功率LED，1.5车道补光
LED灯珠数量：24颗
发光角度：10°
最佳补光距离：16米-25米
触发方式：电平量触发
响应时间：小于20us
日夜功能：支持环境亮度监测,低照度下自动开启(可选配)
触发信号电平：4V-6V
防护等级：IP66</t>
  </si>
  <si>
    <t>测速雷达</t>
  </si>
  <si>
    <t>iDS-TCD402-FR/200m/12(B)(D)</t>
  </si>
  <si>
    <t>雷达视频车检器】【200米4M雷视车检器】
适用于信号控制系统、交通信息服务系统、道路交通监测等应用场景。
高精度毫米波雷达 ＆ 400万低照度摄像机。
最大支持8车道多目标机动车检测，纵向200米。
支持全天候环境下工作，不受雨、雾、大风、灰尘、光照等影响。
内置深度学习算法，支持智能识别功能，支持车牌识别及目标全结构化。
支持多目标的位置，车道，速度、方向等信息检测。
支持分车道统计，车流量、速度、状态、队列、时距、间距、区域停车数、平均延误、空间占有率以及时间占有率数据，支持1-3600秒统计上传。
支持交通评价数据输出，包括拥堵、排队长度等。
每个车道支持两个虚拟线圈，输出车辆的进入和离开信号，虚拟线圈位置可以配置。
支持透雾、强光抑制、宽动态，并具有多种白平衡模式，适合各种场景需求。
支持网络与RS-485数据上传。
雷达
测速范围：-250km/h~250km/h
性能特点：空间分辨率高、穿透能力强，支持全天候环境下工作，不受雨、雾、大风、灰尘、光照等影响 
扫频带宽：230MHz@宽波束，115MHz@窄波束
调制波形：FMCW 
水平角：-60°~+60°@宽波束，-16.8°~+16.8°@窄波束
俯仰角：-9°~ +9°
作用距离：20m ~200m 
角分辨率：4.15°
角精度：±0.4°
速度分辨率：0.65km/h
速度精度：±0.33km/h
距离分辨率：0.65m@宽波束，1.3m@窄波束
测距精度：±0.35m@宽波束，±0.65m@窄波束
接口
串口：1个RS-485接口
抓拍功能
图片格式：JPEG
图片分辨率：2688×1520
智能功能
智能识别：卡口抓拍、车牌识别、车型识别、车身颜色识别、品牌、子品牌
外部接口
网络接口：2 个RJ45 100M /1000M自适应以太网口 
报警输出：1个继电器开关
功能特性
最小照度 
彩色0.01Lux@（F1.2，AGC ON）
黑白0.001Lux@（F1.2，AGC ON）
快门：1/25秒至1/100,000秒
视频压缩标准：H.264,H.265,MJPEG
压缩输出码率：32 Kbps~16 Mbps
视频分辨率：2688×1520
帧率：25fps（2688×1520）
图像设置：饱和度，亮度，对比度，白平衡，增益通过软件可调
存储功能：TF
通用功能：心跳，密码保护，NTP校时
视频制式：PAL
一般规范
尺寸：226mm（W）x375.3mm（H）x206.4mm（D）
工作温度：-30℃~70℃
工作湿度：5%~95%@40℃，无凝结
电源：DC36V±10%
功耗：25W MAX
重量：3kg
ICR类型：红外
防护等级：IP67
焦距：12mm
分辨率：2688×1520
白平衡：自动白平衡
宽动态：支持
装箱清单 
雷视一体机*1，电源*1，防水软管接头*1，配件包*1（说明书*1，螺丝*4）</t>
  </si>
  <si>
    <t>车辆速度提示屏</t>
  </si>
  <si>
    <t>CSTXP-2-A2-D-1</t>
  </si>
  <si>
    <t>【园区测速提示牌】【车速显示】【车牌显示】
包含：测速牌、抱箍（直径：114mm） 
产品尺寸：1120mm*1800mm*100mm
外壳材质：铝板折边、表面喷塑贴反光膜
工作电压：AC 220V±44V，50Hz
总功率：≤25W 
通讯接口：RJ45
测速显示数值：红199～1；绿199～1
LED中心亮度：红&gt;5000 cd/㎡；黄&gt;5000 cd/㎡ ；绿&gt;5000 cd/㎡
LED波长：红:628nm±1nm；黄:590nm±1nm；绿:505nm±1nm
LED直径：Φ5
单管电流：≤20mA
LED寿命：≥100000小时
反光膜等级：3级
反光膜寿命：≥10年  
可视距离：≥500m
可视角度：&gt;30°
工作温度：-40℃ ~ +80℃
相对湿度：≤95%
保存环境：0~50℃，40~60%RH
防护等级：IP53
重量：≤38KG
安装方式：立杆安装
【车牌显示单元】
像素：96*32
像素组成：1R1G
点间距：10mm；
单元尺寸：960mm*320mm
文字内容；可显示红、黄、绿三种颜色的任意文字
模组亮度：4500-5000cd/㎡
水平可视角度：110°±10°
垂直可视角度：60°±10°
最佳观看距离：10-100m
平均无故障时间：≥10000小时
使用寿命：100000小时
盲点率：小于万分之一，出厂无盲点</t>
  </si>
  <si>
    <t>室外报警立柱</t>
  </si>
  <si>
    <t>DS-PEA12-P(B)</t>
  </si>
  <si>
    <t>采用嵌入式Linux操作系统, 高性能嵌入式SOC处理器，系统运行稳定可靠；
支持网络自适应、音视频自适应功能，
支持语音对讲功能，内置高灵敏度麦克风，可实现5米对讲；
支持视频采集功能，内置200W高清彩色摄像头，实现全天候24小时实时监控；
支持音频扩展，3.5mm标准音频接口可外接有源音箱和麦克风；
支持防水、抗电磁干扰、防拆、防暴、防雷击，防撬锁等功能；
支持语音对讲；
IP等级：IP65</t>
  </si>
  <si>
    <t>室外报警立柱基础</t>
  </si>
  <si>
    <t>国产定制</t>
  </si>
  <si>
    <t>0.8mm*0.55mm*0.55mm</t>
  </si>
  <si>
    <t>1.地笼就位、基坑开挖、
2.砼浇筑养护 
3.详见图纸、招标文件及相关规范，完成本项工作安装的其他一切相关工程内容费用</t>
  </si>
  <si>
    <t>座</t>
  </si>
  <si>
    <t>室外3.5M监控立杆</t>
  </si>
  <si>
    <t>1、材料:室外立杆,3mm厚钢板,避雷针采用Φ16钢筋,顶部磨尖,钢板材质Q235A;
2、规格尺寸:3.5m高直杆,底部直径140±3mm,顶部直径76±3mm,大小杆,避雷针0.6m;
3、表面镀锌处理，镀锌厚度60微米，外喷乳白色漆;
4、做法详大样图
5、底板厚度大于12mm</t>
  </si>
  <si>
    <t>1.立杆安装、固定 、地笼就位
2.线缆回路编码
3.接线、接地、防水箱安装
4.系统调试、通电检测验收 
5.详见图纸、招标文件及相关规范，完成本项工作安装的其他一切相关工程内容费用</t>
  </si>
  <si>
    <t>根</t>
  </si>
  <si>
    <t>室外6.5M测速立杆</t>
  </si>
  <si>
    <t>1、材料:室外立杆,主杆4mm厚钢板,横臂3mm厚钢板,避雷针采用Φ16钢筋,,钢板材质Q235A;
2、规格尺寸:立柱6m高直杆,底部直径180±3mm,顶部直径140±3mm,锥形杆,避雷针0.6m ;横臂6m高直杆,底部直径140±3mm,顶部直径100±3mm,锥形杆;                                                                3、表面热镀锌处理，镀锌厚度60微米，外喷乳白色漆;
4、做法详大样图
5、底板厚度大于18mm</t>
  </si>
  <si>
    <t>围栏监控立杆</t>
  </si>
  <si>
    <t>1、材料:室外立杆,3mm厚钢板,避雷针采用Φ16钢筋,顶部磨尖,钢板材质Q235A;
2、规格尺寸:1m高直杆,直径76±3mm,L型杆,避雷针0.6m;
3、表面镀锌处理，镀锌厚度60微米，外喷乳白色漆;
4、做法详大样图
5、底板厚度大于10mm</t>
  </si>
  <si>
    <t>监控立杆基础</t>
  </si>
  <si>
    <t>0.8mm*0.65mm*0.65mm</t>
  </si>
  <si>
    <t>测速立杆基础</t>
  </si>
  <si>
    <t>1.1mm*0.75mm*0.75mm</t>
  </si>
  <si>
    <t>8口交换机（POE）</t>
  </si>
  <si>
    <t>千兆光模块</t>
  </si>
  <si>
    <t>室外音柱</t>
  </si>
  <si>
    <t>DS-KBC6A20-C</t>
  </si>
  <si>
    <t>1、一体壁挂式室外防水设计、整合网络音频解码，数字功放音柱；
2、采用高速工业级双核(ARM+DSP)芯片、启动时间≤1秒；
3、 内置有120W输出功率，支持本地线路输入进行本地扩音；
4、内置高真保线性阵列扬声器和立体声D类功率放大器；
5、 自带线路音频输入，可做本地音频扩音；支持检测到本地报警输入时，可联动播放音柱内预设的音频文件；
6、具有红绿双色指示灯，显示设备工作状态；
7、 支持平台或管理机将定时任务下发到设备中，在断网情况下也能播放定时任务音频；
8、设备支持通过Web端配置定时任务，在无管理机或平台时，也可单机使用；
9、 支持web进行系统配置、网络配置、系统维护等操作；
10、标准RJ45网络接口，有以太网口的地方即可接入，支持跨网段和跨路由；</t>
  </si>
  <si>
    <t>24芯光缆接头盒</t>
  </si>
  <si>
    <t>1.安装、固定 、
2.详见图纸、招标文件及相关规范，完成本项工作安装的其他一切相关工程内容费用</t>
  </si>
  <si>
    <t>72芯光缆接头盒</t>
  </si>
  <si>
    <t>围墙防水箱</t>
  </si>
  <si>
    <t>（304不锈钢材质）,整体厚度1.0mm，需喷漆</t>
  </si>
  <si>
    <t>室外落地防水箱</t>
  </si>
  <si>
    <t>室外落地防水箱基础</t>
  </si>
  <si>
    <t>1.筑模就位、基坑开挖、
2.砼浇筑养护 
3.详见图纸、招标文件及相关规范，完成本项工作安装的其他一切相关工程内容费用</t>
  </si>
  <si>
    <t>二合一防雷器</t>
  </si>
  <si>
    <t>电源：DC12V/AC24V；网络1000M</t>
  </si>
  <si>
    <t>空气开关</t>
  </si>
  <si>
    <t>16A/2P不带漏保</t>
  </si>
  <si>
    <t>1.测位、划线、敷设、锯管、套丝、爆弯、配管、固定、连接线接短管等
2.详见图纸、招标文件及相关规范，完成本项工作安装的其他一切相关工程内容费用</t>
  </si>
  <si>
    <t>PVC25</t>
  </si>
  <si>
    <t>MPP110</t>
  </si>
  <si>
    <t>dn110*6mm</t>
  </si>
  <si>
    <t>六类UTP线</t>
  </si>
  <si>
    <t>Cat6非屏蔽双绞线</t>
  </si>
  <si>
    <t>室外4芯单模光缆</t>
  </si>
  <si>
    <t>4芯铠装</t>
  </si>
  <si>
    <t>室外24芯单模光缆</t>
  </si>
  <si>
    <t>24芯铠装</t>
  </si>
  <si>
    <t>室外72芯单模光缆</t>
  </si>
  <si>
    <t>室外144芯单模光缆</t>
  </si>
  <si>
    <t>144芯铠装</t>
  </si>
  <si>
    <t>YJV3*1.5</t>
  </si>
  <si>
    <t>室外光纤跳纤</t>
  </si>
  <si>
    <t>6米</t>
  </si>
  <si>
    <t>六类非屏蔽网络跳线</t>
  </si>
  <si>
    <t>1200弱电井</t>
  </si>
  <si>
    <t>(1200*1000*1000mm)</t>
  </si>
  <si>
    <t>垫层铺筑、养护、砌体、混凝土浇筑、井座井盖安装等、井深综合考虑、做法详见《电力电缆井设计与安装》D7SD101-8</t>
  </si>
  <si>
    <t>1.阀门井砌筑及井盖安装
2.详见图纸、招标文件及相关规范图集，完成本项工作安装的其他一切相关工程内容费用</t>
  </si>
  <si>
    <t>600弱电手孔井</t>
  </si>
  <si>
    <t>(600*600*600mm)</t>
  </si>
  <si>
    <t>垫层铺筑、养护、砌体、混凝土浇筑、井座井盖安装等、做法详见《电力电缆井设计与安装》 D7SD101-8</t>
  </si>
  <si>
    <t>土方开挖及回填</t>
  </si>
  <si>
    <t>机械开挖管道土方、中粗砂管底基础垫层、余土转运、原土或中粗砂碎石屑分层回填、测位、划线、敷设、锯管、套丝、爆弯、配管、固定、连接线接短管等</t>
  </si>
  <si>
    <t>m³</t>
  </si>
  <si>
    <t>土方回填</t>
  </si>
  <si>
    <t>余方弃置</t>
  </si>
  <si>
    <t>填砂</t>
  </si>
  <si>
    <t>混凝土包封</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</si>
</sst>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quot; &quot;[$￥-804]* #,##0&quot; &quot;;&quot; &quot;[$￥-804]* &quot;-&quot;#,##0&quot; &quot;;&quot; &quot;[$￥-804]* &quot;- &quot;"/>
    <numFmt numFmtId="178" formatCode="__@"/>
    <numFmt numFmtId="179" formatCode="____@"/>
    <numFmt numFmtId="180" formatCode="0_ "/>
    <numFmt numFmtId="181" formatCode="0_);\(0\)"/>
    <numFmt numFmtId="182" formatCode="0.00_);\(0.00\)"/>
  </numFmts>
  <fonts count="37">
    <font>
      <sz val="11"/>
      <color theme="1"/>
      <name val="宋体"/>
      <charset val="134"/>
      <scheme val="minor"/>
    </font>
    <font>
      <sz val="12"/>
      <name val="宋体"/>
      <charset val="134"/>
      <scheme val="minor"/>
    </font>
    <font>
      <b/>
      <sz val="12"/>
      <name val="宋体"/>
      <charset val="134"/>
      <scheme val="minor"/>
    </font>
    <font>
      <sz val="12"/>
      <color theme="1"/>
      <name val="宋体"/>
      <charset val="134"/>
      <scheme val="minor"/>
    </font>
    <font>
      <b/>
      <sz val="16"/>
      <name val="宋体"/>
      <charset val="134"/>
      <scheme val="minor"/>
    </font>
    <font>
      <sz val="11"/>
      <name val="宋体"/>
      <charset val="134"/>
      <scheme val="minor"/>
    </font>
    <font>
      <sz val="12"/>
      <color rgb="FFFF0000"/>
      <name val="宋体"/>
      <charset val="134"/>
      <scheme val="minor"/>
    </font>
    <font>
      <sz val="11"/>
      <color rgb="FFFF0000"/>
      <name val="宋体"/>
      <charset val="134"/>
      <scheme val="minor"/>
    </font>
    <font>
      <sz val="11"/>
      <name val="宋体"/>
      <charset val="0"/>
      <scheme val="minor"/>
    </font>
    <font>
      <b/>
      <sz val="11"/>
      <name val="宋体"/>
      <charset val="134"/>
      <scheme val="minor"/>
    </font>
    <font>
      <sz val="11"/>
      <name val="宋体"/>
      <charset val="134"/>
    </font>
    <font>
      <sz val="11"/>
      <name val="宋体"/>
      <charset val="204"/>
    </font>
    <font>
      <sz val="11"/>
      <color theme="1"/>
      <name val="宋体"/>
      <charset val="134"/>
    </font>
    <font>
      <sz val="9"/>
      <name val="宋体"/>
      <charset val="134"/>
    </font>
    <font>
      <sz val="10"/>
      <name val="宋体"/>
      <charset val="134"/>
      <scheme val="minor"/>
    </font>
    <font>
      <b/>
      <sz val="12"/>
      <name val="宋体"/>
      <charset val="134"/>
    </font>
    <font>
      <sz val="12"/>
      <name val="宋体"/>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style="thin">
        <color auto="1"/>
      </right>
      <top style="thin">
        <color auto="1"/>
      </top>
      <bottom style="thin">
        <color auto="1"/>
      </bottom>
      <diagonal/>
    </border>
    <border>
      <left style="thin">
        <color auto="1"/>
      </left>
      <right style="thin">
        <color auto="1"/>
      </right>
      <top/>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diagonalDown="1">
      <left style="thin">
        <color auto="1"/>
      </left>
      <right style="thin">
        <color auto="1"/>
      </right>
      <top/>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4" borderId="1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4" applyNumberFormat="0" applyFill="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5" fillId="0" borderId="0" applyNumberFormat="0" applyFill="0" applyBorder="0" applyAlignment="0" applyProtection="0">
      <alignment vertical="center"/>
    </xf>
    <xf numFmtId="0" fontId="26" fillId="5" borderId="16" applyNumberFormat="0" applyAlignment="0" applyProtection="0">
      <alignment vertical="center"/>
    </xf>
    <xf numFmtId="0" fontId="27" fillId="6" borderId="17" applyNumberFormat="0" applyAlignment="0" applyProtection="0">
      <alignment vertical="center"/>
    </xf>
    <xf numFmtId="0" fontId="28" fillId="6" borderId="16" applyNumberFormat="0" applyAlignment="0" applyProtection="0">
      <alignment vertical="center"/>
    </xf>
    <xf numFmtId="0" fontId="29" fillId="7" borderId="18" applyNumberFormat="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0" fontId="16" fillId="0" borderId="0">
      <alignment vertical="center"/>
    </xf>
    <xf numFmtId="0" fontId="0" fillId="0" borderId="0">
      <alignment vertical="center"/>
    </xf>
    <xf numFmtId="0" fontId="16" fillId="0" borderId="0">
      <alignment vertical="center"/>
    </xf>
  </cellStyleXfs>
  <cellXfs count="127">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1" fillId="0" borderId="0" xfId="0" applyFont="1" applyAlignment="1">
      <alignment horizontal="center" vertical="center"/>
    </xf>
    <xf numFmtId="176" fontId="1" fillId="0" borderId="0" xfId="0" applyNumberFormat="1" applyFont="1" applyFill="1" applyAlignment="1">
      <alignment horizontal="center" vertical="center"/>
    </xf>
    <xf numFmtId="176" fontId="1" fillId="0" borderId="0" xfId="0" applyNumberFormat="1" applyFont="1" applyAlignment="1">
      <alignment horizontal="center" vertical="center"/>
    </xf>
    <xf numFmtId="177" fontId="4" fillId="0" borderId="1" xfId="49" applyNumberFormat="1" applyFont="1" applyFill="1" applyBorder="1" applyAlignment="1">
      <alignment horizontal="center" vertical="center" wrapText="1"/>
    </xf>
    <xf numFmtId="177" fontId="4" fillId="0" borderId="0" xfId="49" applyNumberFormat="1" applyFont="1" applyFill="1" applyAlignment="1">
      <alignment horizontal="center" vertical="center" wrapText="1"/>
    </xf>
    <xf numFmtId="176" fontId="4" fillId="0" borderId="0" xfId="49" applyNumberFormat="1" applyFont="1" applyFill="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176" fontId="2"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readingOrder="1"/>
    </xf>
    <xf numFmtId="0" fontId="5" fillId="0" borderId="4" xfId="0" applyFont="1" applyFill="1" applyBorder="1" applyAlignment="1">
      <alignment horizontal="left" vertical="center" wrapText="1"/>
    </xf>
    <xf numFmtId="176" fontId="5" fillId="0" borderId="4"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176"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readingOrder="1"/>
    </xf>
    <xf numFmtId="0" fontId="5" fillId="0" borderId="0" xfId="0" applyFont="1" applyAlignment="1">
      <alignment horizontal="center" vertical="center"/>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176" fontId="5" fillId="0" borderId="3" xfId="0" applyNumberFormat="1"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176" fontId="9" fillId="2" borderId="6"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xf>
    <xf numFmtId="176" fontId="1" fillId="0" borderId="4" xfId="0" applyNumberFormat="1" applyFont="1" applyFill="1" applyBorder="1" applyAlignment="1">
      <alignment horizontal="center" vertical="center"/>
    </xf>
    <xf numFmtId="0" fontId="1" fillId="0" borderId="4" xfId="0" applyFont="1" applyFill="1" applyBorder="1" applyAlignment="1">
      <alignment horizontal="center" vertical="center"/>
    </xf>
    <xf numFmtId="176" fontId="5" fillId="0" borderId="7"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9" fillId="2" borderId="8" xfId="0" applyFont="1" applyFill="1" applyBorder="1" applyAlignment="1">
      <alignment horizontal="center" vertical="center" wrapText="1"/>
    </xf>
    <xf numFmtId="176" fontId="9" fillId="2" borderId="2" xfId="0" applyNumberFormat="1" applyFont="1" applyFill="1" applyBorder="1" applyAlignment="1">
      <alignment horizontal="center" vertical="center" wrapText="1"/>
    </xf>
    <xf numFmtId="0" fontId="9" fillId="2" borderId="2" xfId="0" applyFont="1" applyFill="1" applyBorder="1" applyAlignment="1">
      <alignment vertical="center" wrapText="1"/>
    </xf>
    <xf numFmtId="2" fontId="8" fillId="0" borderId="2" xfId="0" applyNumberFormat="1" applyFont="1" applyFill="1" applyBorder="1" applyAlignment="1">
      <alignment horizontal="center" vertical="center"/>
    </xf>
    <xf numFmtId="2" fontId="8" fillId="0" borderId="2" xfId="0" applyNumberFormat="1" applyFont="1" applyFill="1" applyBorder="1" applyAlignment="1">
      <alignment horizontal="center" vertical="top" wrapText="1"/>
    </xf>
    <xf numFmtId="0" fontId="5" fillId="0" borderId="3" xfId="0" applyFont="1" applyFill="1" applyBorder="1" applyAlignment="1">
      <alignment horizontal="center" vertical="center"/>
    </xf>
    <xf numFmtId="176" fontId="5" fillId="0" borderId="3" xfId="0" applyNumberFormat="1" applyFont="1" applyFill="1" applyBorder="1" applyAlignment="1">
      <alignment horizontal="center" vertical="center"/>
    </xf>
    <xf numFmtId="1" fontId="1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0" fillId="0" borderId="2" xfId="0" applyFont="1" applyBorder="1" applyAlignment="1">
      <alignment horizontal="center" vertical="center"/>
    </xf>
    <xf numFmtId="0" fontId="11" fillId="0" borderId="2" xfId="0" applyFont="1" applyFill="1" applyBorder="1" applyAlignment="1">
      <alignment horizontal="left" vertical="top" wrapText="1"/>
    </xf>
    <xf numFmtId="178" fontId="10" fillId="0" borderId="2" xfId="0" applyNumberFormat="1" applyFont="1" applyFill="1" applyBorder="1" applyAlignment="1">
      <alignment horizontal="left" vertical="center" wrapText="1" indent="1"/>
    </xf>
    <xf numFmtId="0" fontId="11" fillId="0" borderId="3" xfId="0" applyFont="1" applyFill="1" applyBorder="1" applyAlignment="1">
      <alignment horizontal="left" vertical="center" wrapText="1"/>
    </xf>
    <xf numFmtId="1" fontId="10" fillId="0" borderId="3" xfId="0" applyNumberFormat="1" applyFont="1" applyFill="1" applyBorder="1" applyAlignment="1">
      <alignment horizontal="center" vertical="center" wrapText="1"/>
    </xf>
    <xf numFmtId="179" fontId="10" fillId="0" borderId="2" xfId="0" applyNumberFormat="1"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3" xfId="0" applyFont="1" applyFill="1" applyBorder="1" applyAlignment="1">
      <alignment horizontal="center" vertical="center" wrapText="1"/>
    </xf>
    <xf numFmtId="1" fontId="10" fillId="0" borderId="4" xfId="0" applyNumberFormat="1"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6" fillId="0" borderId="3" xfId="0"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3" xfId="0" applyFont="1" applyBorder="1" applyAlignment="1">
      <alignment horizontal="center" vertical="center"/>
    </xf>
    <xf numFmtId="0" fontId="1" fillId="0" borderId="3"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0" fillId="0" borderId="2" xfId="0" applyFont="1" applyBorder="1">
      <alignment vertical="center"/>
    </xf>
    <xf numFmtId="0" fontId="12" fillId="0" borderId="2" xfId="0" applyFont="1" applyBorder="1">
      <alignment vertical="center"/>
    </xf>
    <xf numFmtId="176" fontId="5" fillId="0" borderId="10" xfId="0" applyNumberFormat="1" applyFont="1" applyFill="1" applyBorder="1" applyAlignment="1">
      <alignment horizontal="center" vertical="center"/>
    </xf>
    <xf numFmtId="176" fontId="1" fillId="0" borderId="9" xfId="0" applyNumberFormat="1" applyFont="1" applyFill="1" applyBorder="1" applyAlignment="1">
      <alignment horizontal="center" vertical="center"/>
    </xf>
    <xf numFmtId="0" fontId="12" fillId="0" borderId="3" xfId="0" applyFont="1" applyBorder="1" applyAlignment="1">
      <alignment horizontal="center" vertical="center"/>
    </xf>
    <xf numFmtId="176" fontId="5" fillId="0" borderId="11" xfId="0" applyNumberFormat="1" applyFont="1" applyFill="1" applyBorder="1" applyAlignment="1">
      <alignment horizontal="center" vertical="center"/>
    </xf>
    <xf numFmtId="0" fontId="10" fillId="0" borderId="4" xfId="0" applyFont="1" applyBorder="1" applyAlignment="1">
      <alignment horizontal="center" vertical="center"/>
    </xf>
    <xf numFmtId="0" fontId="12" fillId="0" borderId="4" xfId="0" applyFont="1" applyBorder="1" applyAlignment="1">
      <alignment horizontal="center" vertical="center"/>
    </xf>
    <xf numFmtId="1" fontId="10" fillId="0" borderId="9" xfId="0" applyNumberFormat="1" applyFont="1" applyFill="1" applyBorder="1" applyAlignment="1">
      <alignment horizontal="center" vertical="center" wrapText="1"/>
    </xf>
    <xf numFmtId="0" fontId="6" fillId="0" borderId="9" xfId="0" applyFont="1" applyFill="1" applyBorder="1" applyAlignment="1">
      <alignment horizontal="center" vertical="center"/>
    </xf>
    <xf numFmtId="0" fontId="11" fillId="0" borderId="9" xfId="0" applyFont="1" applyFill="1" applyBorder="1" applyAlignment="1">
      <alignment horizontal="center" vertical="center" wrapText="1"/>
    </xf>
    <xf numFmtId="0" fontId="10" fillId="0" borderId="9" xfId="0" applyFont="1" applyBorder="1" applyAlignment="1">
      <alignment horizontal="center" vertical="center"/>
    </xf>
    <xf numFmtId="0" fontId="10" fillId="0" borderId="2" xfId="0" applyFont="1" applyFill="1" applyBorder="1" applyAlignment="1">
      <alignment horizontal="left" wrapText="1"/>
    </xf>
    <xf numFmtId="0" fontId="6" fillId="0" borderId="4" xfId="0" applyFont="1" applyFill="1" applyBorder="1" applyAlignment="1">
      <alignment horizontal="center" vertical="center"/>
    </xf>
    <xf numFmtId="0" fontId="11" fillId="0" borderId="2" xfId="0" applyFont="1" applyFill="1" applyBorder="1" applyAlignment="1">
      <alignment vertical="center" wrapText="1"/>
    </xf>
    <xf numFmtId="0" fontId="13" fillId="0" borderId="2" xfId="0" applyFont="1" applyFill="1" applyBorder="1" applyAlignment="1">
      <alignment horizontal="center" vertical="center" readingOrder="1"/>
    </xf>
    <xf numFmtId="180" fontId="5" fillId="0" borderId="2" xfId="0" applyNumberFormat="1" applyFont="1" applyFill="1" applyBorder="1" applyAlignment="1">
      <alignment horizontal="center" vertical="center"/>
    </xf>
    <xf numFmtId="0" fontId="0" fillId="0" borderId="2" xfId="0" applyFont="1" applyFill="1" applyBorder="1" applyAlignment="1">
      <alignment horizontal="center" vertical="center"/>
    </xf>
    <xf numFmtId="0" fontId="1" fillId="0" borderId="2" xfId="0" applyFont="1" applyFill="1" applyBorder="1" applyAlignment="1">
      <alignment horizontal="left" vertical="center" wrapText="1"/>
    </xf>
    <xf numFmtId="176" fontId="1"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 fillId="0" borderId="2" xfId="0" applyFont="1" applyBorder="1" applyAlignment="1">
      <alignment horizontal="center" vertical="center"/>
    </xf>
    <xf numFmtId="2" fontId="8" fillId="0" borderId="2" xfId="0" applyNumberFormat="1" applyFont="1" applyFill="1" applyBorder="1" applyAlignment="1">
      <alignment horizontal="center" vertical="center" wrapText="1"/>
    </xf>
    <xf numFmtId="2" fontId="8" fillId="0" borderId="2" xfId="0" applyNumberFormat="1" applyFont="1" applyFill="1" applyBorder="1" applyAlignment="1">
      <alignment horizontal="left" vertical="top" wrapText="1"/>
    </xf>
    <xf numFmtId="0" fontId="1" fillId="0" borderId="2" xfId="0" applyFont="1" applyBorder="1" applyAlignment="1">
      <alignment horizontal="left" vertical="center" wrapText="1"/>
    </xf>
    <xf numFmtId="2" fontId="5" fillId="0" borderId="2" xfId="0" applyNumberFormat="1" applyFont="1" applyFill="1" applyBorder="1" applyAlignment="1">
      <alignment horizontal="left" vertical="top" wrapText="1"/>
    </xf>
    <xf numFmtId="0" fontId="5" fillId="0" borderId="2" xfId="0" applyFont="1" applyBorder="1" applyAlignment="1">
      <alignment horizontal="center" vertical="center"/>
    </xf>
    <xf numFmtId="0" fontId="14" fillId="0" borderId="2" xfId="0" applyFont="1" applyFill="1" applyBorder="1" applyAlignment="1">
      <alignment horizontal="left" vertical="center" wrapText="1"/>
    </xf>
    <xf numFmtId="0" fontId="5" fillId="0" borderId="2" xfId="0" applyFont="1" applyFill="1" applyBorder="1" applyAlignment="1">
      <alignment horizontal="left" vertical="center" wrapText="1" readingOrder="1"/>
    </xf>
    <xf numFmtId="0" fontId="1" fillId="0" borderId="2" xfId="0" applyFont="1" applyBorder="1" applyAlignment="1">
      <alignment horizontal="left" vertical="top" wrapText="1"/>
    </xf>
    <xf numFmtId="0" fontId="1" fillId="0" borderId="2" xfId="51" applyFont="1" applyFill="1" applyBorder="1" applyAlignment="1">
      <alignment horizontal="center" vertical="center" wrapText="1"/>
    </xf>
    <xf numFmtId="0" fontId="0" fillId="0" borderId="2" xfId="0" applyFill="1" applyBorder="1" applyAlignment="1">
      <alignment horizontal="center" vertical="center"/>
    </xf>
    <xf numFmtId="0" fontId="1" fillId="0" borderId="2" xfId="0" applyFont="1" applyBorder="1" applyAlignment="1">
      <alignment horizontal="center" vertical="center" wrapText="1"/>
    </xf>
    <xf numFmtId="0" fontId="0"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176" fontId="5" fillId="0" borderId="12" xfId="0" applyNumberFormat="1" applyFont="1" applyFill="1" applyBorder="1" applyAlignment="1">
      <alignment horizontal="center" vertical="center"/>
    </xf>
    <xf numFmtId="0" fontId="12" fillId="0" borderId="9" xfId="0" applyFont="1" applyBorder="1" applyAlignment="1">
      <alignment horizontal="center" vertical="center"/>
    </xf>
    <xf numFmtId="0" fontId="3" fillId="0" borderId="2" xfId="0" applyFont="1" applyFill="1" applyBorder="1" applyAlignment="1">
      <alignment horizontal="center" vertical="center"/>
    </xf>
    <xf numFmtId="176" fontId="1" fillId="0" borderId="2" xfId="0" applyNumberFormat="1" applyFont="1" applyBorder="1" applyAlignment="1">
      <alignment horizontal="center" vertical="center"/>
    </xf>
    <xf numFmtId="0" fontId="0"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Alignment="1">
      <alignment horizontal="center" vertical="center"/>
    </xf>
    <xf numFmtId="181" fontId="0" fillId="0" borderId="0" xfId="0" applyNumberFormat="1">
      <alignment vertical="center"/>
    </xf>
    <xf numFmtId="182" fontId="0" fillId="0" borderId="0" xfId="0" applyNumberFormat="1">
      <alignment vertical="center"/>
    </xf>
    <xf numFmtId="181" fontId="15" fillId="0" borderId="2" xfId="0" applyNumberFormat="1" applyFont="1" applyFill="1" applyBorder="1" applyAlignment="1">
      <alignment horizontal="center" vertical="center" wrapText="1"/>
    </xf>
    <xf numFmtId="182" fontId="15" fillId="0" borderId="2" xfId="0" applyNumberFormat="1" applyFont="1" applyFill="1" applyBorder="1" applyAlignment="1">
      <alignment horizontal="center" vertical="center" wrapText="1"/>
    </xf>
    <xf numFmtId="181" fontId="16" fillId="0" borderId="2" xfId="0" applyNumberFormat="1" applyFont="1" applyFill="1" applyBorder="1" applyAlignment="1">
      <alignment horizontal="center" vertical="center"/>
    </xf>
    <xf numFmtId="182" fontId="16" fillId="0" borderId="2" xfId="0" applyNumberFormat="1" applyFont="1" applyFill="1" applyBorder="1" applyAlignment="1">
      <alignment horizontal="center" vertical="center"/>
    </xf>
    <xf numFmtId="182" fontId="17" fillId="3" borderId="2" xfId="0" applyNumberFormat="1" applyFont="1" applyFill="1" applyBorder="1" applyAlignment="1">
      <alignment horizontal="center" vertical="center" wrapText="1"/>
    </xf>
    <xf numFmtId="0" fontId="17" fillId="0" borderId="0" xfId="0" applyFont="1" applyFill="1" applyAlignment="1">
      <alignment horizontal="left" vertical="center"/>
    </xf>
    <xf numFmtId="181" fontId="0" fillId="0" borderId="2" xfId="0" applyNumberFormat="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xfId="49"/>
    <cellStyle name="常规 3" xfId="50"/>
    <cellStyle name="常规 26"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tabSelected="1" view="pageBreakPreview" zoomScale="145" zoomScaleNormal="145" workbookViewId="0">
      <selection activeCell="A9" sqref="A9:D9"/>
    </sheetView>
  </sheetViews>
  <sheetFormatPr defaultColWidth="8.88888888888889" defaultRowHeight="14.4" outlineLevelCol="5"/>
  <cols>
    <col min="1" max="1" width="8.37962962962963" style="118" customWidth="1"/>
    <col min="2" max="2" width="22" style="119" customWidth="1"/>
    <col min="3" max="3" width="24.5" style="119" customWidth="1"/>
    <col min="4" max="4" width="18.6296296296296" style="119" customWidth="1"/>
  </cols>
  <sheetData>
    <row r="1" s="115" customFormat="1" ht="30" customHeight="1" spans="1:4">
      <c r="A1" s="120" t="s">
        <v>0</v>
      </c>
      <c r="B1" s="121"/>
      <c r="C1" s="121"/>
      <c r="D1" s="121"/>
    </row>
    <row r="2" s="116" customFormat="1" ht="30" customHeight="1" spans="1:4">
      <c r="A2" s="122" t="s">
        <v>1</v>
      </c>
      <c r="B2" s="123" t="s">
        <v>2</v>
      </c>
      <c r="C2" s="123" t="s">
        <v>3</v>
      </c>
      <c r="D2" s="123" t="s">
        <v>4</v>
      </c>
    </row>
    <row r="3" s="116" customFormat="1" ht="30" customHeight="1" spans="1:6">
      <c r="A3" s="122">
        <v>1</v>
      </c>
      <c r="B3" s="124" t="s">
        <v>5</v>
      </c>
      <c r="C3" s="123">
        <f>+报价单!L52</f>
        <v>0</v>
      </c>
      <c r="D3" s="123"/>
      <c r="F3" s="125"/>
    </row>
    <row r="4" s="116" customFormat="1" ht="30" customHeight="1" spans="1:6">
      <c r="A4" s="122">
        <v>2</v>
      </c>
      <c r="B4" s="124" t="s">
        <v>6</v>
      </c>
      <c r="C4" s="123">
        <f>+报价单!L110</f>
        <v>0</v>
      </c>
      <c r="D4" s="123"/>
      <c r="F4" s="125"/>
    </row>
    <row r="5" s="116" customFormat="1" ht="30" customHeight="1" spans="1:6">
      <c r="A5" s="122">
        <v>3</v>
      </c>
      <c r="B5" s="124" t="s">
        <v>7</v>
      </c>
      <c r="C5" s="123">
        <f>报价单!L154</f>
        <v>0</v>
      </c>
      <c r="D5" s="123"/>
      <c r="F5" s="125"/>
    </row>
    <row r="6" s="116" customFormat="1" ht="30" customHeight="1" spans="1:6">
      <c r="A6" s="122">
        <v>4</v>
      </c>
      <c r="B6" s="124" t="s">
        <v>8</v>
      </c>
      <c r="C6" s="123">
        <f>报价单!L209</f>
        <v>0</v>
      </c>
      <c r="D6" s="123"/>
      <c r="F6" s="125"/>
    </row>
    <row r="7" s="116" customFormat="1" ht="30" customHeight="1" spans="1:6">
      <c r="A7" s="122">
        <v>5</v>
      </c>
      <c r="B7" s="124" t="s">
        <v>9</v>
      </c>
      <c r="C7" s="123"/>
      <c r="D7" s="123"/>
      <c r="F7" s="125"/>
    </row>
    <row r="8" s="117" customFormat="1" ht="30" customHeight="1" spans="1:6">
      <c r="A8" s="122">
        <v>6</v>
      </c>
      <c r="B8" s="124" t="s">
        <v>10</v>
      </c>
      <c r="C8" s="123">
        <f>SUM(C3:C7)</f>
        <v>0</v>
      </c>
      <c r="D8" s="123"/>
      <c r="F8" s="125"/>
    </row>
    <row r="9" ht="120" customHeight="1" spans="1:4">
      <c r="A9" s="126" t="s">
        <v>11</v>
      </c>
      <c r="B9" s="126"/>
      <c r="C9" s="126"/>
      <c r="D9" s="126"/>
    </row>
  </sheetData>
  <mergeCells count="2">
    <mergeCell ref="A1:D1"/>
    <mergeCell ref="A9:D9"/>
  </mergeCells>
  <pageMargins left="0.75" right="0.75" top="1" bottom="1" header="0.5" footer="0.5"/>
  <pageSetup paperSize="9" scale="11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209"/>
  <sheetViews>
    <sheetView view="pageBreakPreview" zoomScale="85" zoomScaleNormal="100" workbookViewId="0">
      <pane ySplit="2" topLeftCell="A78" activePane="bottomLeft" state="frozen"/>
      <selection/>
      <selection pane="bottomLeft" activeCell="I115" sqref="I115"/>
    </sheetView>
  </sheetViews>
  <sheetFormatPr defaultColWidth="8.88888888888889" defaultRowHeight="33" customHeight="1"/>
  <cols>
    <col min="1" max="1" width="8.37037037037037" style="4" customWidth="1"/>
    <col min="2" max="2" width="26.2222222222222" style="4" customWidth="1"/>
    <col min="3" max="3" width="18.5555555555556" style="4" customWidth="1"/>
    <col min="4" max="4" width="29.6666666666667" style="4" customWidth="1"/>
    <col min="5" max="5" width="24.7777777777778" style="4" customWidth="1"/>
    <col min="6" max="6" width="34.3333333333333" style="4" customWidth="1"/>
    <col min="7" max="7" width="9.75" style="5" customWidth="1"/>
    <col min="8" max="8" width="8.88888888888889" style="4"/>
    <col min="9" max="9" width="12.75" style="6" customWidth="1"/>
    <col min="10" max="10" width="11.3796296296296" style="6" customWidth="1"/>
    <col min="11" max="11" width="11.75" style="6" customWidth="1"/>
    <col min="12" max="12" width="11.1296296296296" style="6" customWidth="1"/>
    <col min="13" max="13" width="12.2222222222222" style="4" customWidth="1"/>
    <col min="14" max="16384" width="8.88888888888889" style="4"/>
  </cols>
  <sheetData>
    <row r="1" s="1" customFormat="1" customHeight="1" spans="1:13">
      <c r="A1" s="7" t="s">
        <v>12</v>
      </c>
      <c r="B1" s="8"/>
      <c r="C1" s="8"/>
      <c r="D1" s="8"/>
      <c r="E1" s="8"/>
      <c r="F1" s="8"/>
      <c r="G1" s="9"/>
      <c r="H1" s="8"/>
      <c r="I1" s="9"/>
      <c r="J1" s="9"/>
      <c r="K1" s="9"/>
      <c r="L1" s="9"/>
      <c r="M1" s="8"/>
    </row>
    <row r="2" s="1" customFormat="1" customHeight="1" spans="1:13">
      <c r="A2" s="10" t="s">
        <v>1</v>
      </c>
      <c r="B2" s="11" t="s">
        <v>13</v>
      </c>
      <c r="C2" s="11" t="s">
        <v>14</v>
      </c>
      <c r="D2" s="11" t="s">
        <v>15</v>
      </c>
      <c r="E2" s="11" t="s">
        <v>16</v>
      </c>
      <c r="F2" s="11" t="s">
        <v>17</v>
      </c>
      <c r="G2" s="12" t="s">
        <v>18</v>
      </c>
      <c r="H2" s="11" t="s">
        <v>19</v>
      </c>
      <c r="I2" s="12" t="s">
        <v>20</v>
      </c>
      <c r="J2" s="12" t="s">
        <v>21</v>
      </c>
      <c r="K2" s="12" t="s">
        <v>22</v>
      </c>
      <c r="L2" s="12" t="s">
        <v>23</v>
      </c>
      <c r="M2" s="11" t="s">
        <v>4</v>
      </c>
    </row>
    <row r="3" s="1" customFormat="1" customHeight="1" spans="1:13">
      <c r="A3" s="13" t="s">
        <v>24</v>
      </c>
      <c r="B3" s="10" t="s">
        <v>25</v>
      </c>
      <c r="C3" s="10"/>
      <c r="D3" s="10"/>
      <c r="E3" s="10"/>
      <c r="F3" s="10"/>
      <c r="G3" s="14"/>
      <c r="H3" s="10"/>
      <c r="I3" s="14"/>
      <c r="J3" s="14"/>
      <c r="K3" s="14"/>
      <c r="L3" s="14"/>
      <c r="M3" s="10"/>
    </row>
    <row r="4" s="1" customFormat="1" ht="105" customHeight="1" outlineLevel="1" spans="1:13">
      <c r="A4" s="15">
        <v>1</v>
      </c>
      <c r="B4" s="16" t="s">
        <v>26</v>
      </c>
      <c r="C4" s="17"/>
      <c r="D4" s="17"/>
      <c r="E4" s="18" t="s">
        <v>27</v>
      </c>
      <c r="F4" s="19" t="s">
        <v>28</v>
      </c>
      <c r="G4" s="20">
        <v>33</v>
      </c>
      <c r="H4" s="17" t="s">
        <v>29</v>
      </c>
      <c r="I4" s="20"/>
      <c r="J4" s="20"/>
      <c r="K4" s="40">
        <f t="shared" ref="K4:K25" si="0">+I4+J4</f>
        <v>0</v>
      </c>
      <c r="L4" s="40">
        <f t="shared" ref="L4:L25" si="1">+K4*G4</f>
        <v>0</v>
      </c>
      <c r="M4" s="41"/>
    </row>
    <row r="5" s="1" customFormat="1" ht="103" customHeight="1" outlineLevel="1" spans="1:13">
      <c r="A5" s="15">
        <v>2</v>
      </c>
      <c r="B5" s="21" t="s">
        <v>30</v>
      </c>
      <c r="C5" s="15"/>
      <c r="D5" s="15" t="s">
        <v>31</v>
      </c>
      <c r="E5" s="21" t="s">
        <v>32</v>
      </c>
      <c r="F5" s="22" t="s">
        <v>28</v>
      </c>
      <c r="G5" s="23">
        <v>2</v>
      </c>
      <c r="H5" s="15" t="s">
        <v>33</v>
      </c>
      <c r="I5" s="39"/>
      <c r="J5" s="39"/>
      <c r="K5" s="40">
        <f t="shared" si="0"/>
        <v>0</v>
      </c>
      <c r="L5" s="40">
        <f t="shared" si="1"/>
        <v>0</v>
      </c>
      <c r="M5" s="13"/>
    </row>
    <row r="6" s="1" customFormat="1" ht="100" customHeight="1" outlineLevel="1" spans="1:13">
      <c r="A6" s="15">
        <v>3</v>
      </c>
      <c r="B6" s="21" t="s">
        <v>34</v>
      </c>
      <c r="C6" s="15"/>
      <c r="D6" s="15" t="s">
        <v>35</v>
      </c>
      <c r="E6" s="21" t="s">
        <v>36</v>
      </c>
      <c r="F6" s="22" t="s">
        <v>28</v>
      </c>
      <c r="G6" s="23">
        <v>2</v>
      </c>
      <c r="H6" s="15" t="s">
        <v>33</v>
      </c>
      <c r="I6" s="39"/>
      <c r="J6" s="39"/>
      <c r="K6" s="40">
        <f t="shared" si="0"/>
        <v>0</v>
      </c>
      <c r="L6" s="40">
        <f t="shared" si="1"/>
        <v>0</v>
      </c>
      <c r="M6" s="13"/>
    </row>
    <row r="7" s="1" customFormat="1" ht="108" customHeight="1" outlineLevel="1" spans="1:13">
      <c r="A7" s="15">
        <v>4</v>
      </c>
      <c r="B7" s="21" t="s">
        <v>37</v>
      </c>
      <c r="C7" s="24" t="s">
        <v>38</v>
      </c>
      <c r="D7" s="21" t="s">
        <v>39</v>
      </c>
      <c r="E7" s="21" t="s">
        <v>40</v>
      </c>
      <c r="F7" s="22" t="s">
        <v>41</v>
      </c>
      <c r="G7" s="23">
        <v>7</v>
      </c>
      <c r="H7" s="15" t="s">
        <v>33</v>
      </c>
      <c r="I7" s="42"/>
      <c r="J7" s="39"/>
      <c r="K7" s="40">
        <f t="shared" si="0"/>
        <v>0</v>
      </c>
      <c r="L7" s="40">
        <f t="shared" si="1"/>
        <v>0</v>
      </c>
      <c r="M7" s="13"/>
    </row>
    <row r="8" s="1" customFormat="1" ht="108" customHeight="1" outlineLevel="1" spans="1:13">
      <c r="A8" s="15">
        <v>5</v>
      </c>
      <c r="B8" s="21" t="s">
        <v>42</v>
      </c>
      <c r="C8" s="24" t="s">
        <v>38</v>
      </c>
      <c r="D8" s="21" t="s">
        <v>43</v>
      </c>
      <c r="E8" s="21" t="s">
        <v>40</v>
      </c>
      <c r="F8" s="22" t="s">
        <v>41</v>
      </c>
      <c r="G8" s="23">
        <v>4</v>
      </c>
      <c r="H8" s="15" t="s">
        <v>33</v>
      </c>
      <c r="I8" s="42"/>
      <c r="J8" s="39"/>
      <c r="K8" s="40">
        <f t="shared" si="0"/>
        <v>0</v>
      </c>
      <c r="L8" s="40">
        <f t="shared" si="1"/>
        <v>0</v>
      </c>
      <c r="M8" s="13"/>
    </row>
    <row r="9" s="1" customFormat="1" ht="108" customHeight="1" outlineLevel="1" spans="1:13">
      <c r="A9" s="15">
        <v>6</v>
      </c>
      <c r="B9" s="21" t="s">
        <v>44</v>
      </c>
      <c r="C9" s="24" t="s">
        <v>38</v>
      </c>
      <c r="D9" s="21" t="s">
        <v>45</v>
      </c>
      <c r="E9" s="21" t="s">
        <v>46</v>
      </c>
      <c r="F9" s="22" t="s">
        <v>41</v>
      </c>
      <c r="G9" s="23">
        <v>2</v>
      </c>
      <c r="H9" s="15" t="s">
        <v>33</v>
      </c>
      <c r="I9" s="42"/>
      <c r="J9" s="39"/>
      <c r="K9" s="40">
        <f t="shared" si="0"/>
        <v>0</v>
      </c>
      <c r="L9" s="40">
        <f t="shared" si="1"/>
        <v>0</v>
      </c>
      <c r="M9" s="13"/>
    </row>
    <row r="10" s="1" customFormat="1" ht="108" customHeight="1" outlineLevel="1" spans="1:13">
      <c r="A10" s="15">
        <v>7</v>
      </c>
      <c r="B10" s="21" t="s">
        <v>47</v>
      </c>
      <c r="C10" s="24" t="s">
        <v>38</v>
      </c>
      <c r="D10" s="21" t="s">
        <v>48</v>
      </c>
      <c r="E10" s="21" t="s">
        <v>49</v>
      </c>
      <c r="F10" s="22" t="s">
        <v>41</v>
      </c>
      <c r="G10" s="23">
        <v>33</v>
      </c>
      <c r="H10" s="21" t="s">
        <v>33</v>
      </c>
      <c r="I10" s="42"/>
      <c r="J10" s="23"/>
      <c r="K10" s="40">
        <f t="shared" si="0"/>
        <v>0</v>
      </c>
      <c r="L10" s="40">
        <f t="shared" si="1"/>
        <v>0</v>
      </c>
      <c r="M10" s="13"/>
    </row>
    <row r="11" s="1" customFormat="1" ht="70" customHeight="1" outlineLevel="1" spans="1:13">
      <c r="A11" s="15">
        <v>8</v>
      </c>
      <c r="B11" s="21" t="s">
        <v>50</v>
      </c>
      <c r="C11" s="24" t="s">
        <v>38</v>
      </c>
      <c r="D11" s="21" t="s">
        <v>51</v>
      </c>
      <c r="E11" s="21" t="s">
        <v>52</v>
      </c>
      <c r="F11" s="22" t="s">
        <v>53</v>
      </c>
      <c r="G11" s="23">
        <v>80</v>
      </c>
      <c r="H11" s="21" t="s">
        <v>29</v>
      </c>
      <c r="I11" s="42"/>
      <c r="J11" s="23"/>
      <c r="K11" s="40">
        <f t="shared" si="0"/>
        <v>0</v>
      </c>
      <c r="L11" s="40">
        <f t="shared" si="1"/>
        <v>0</v>
      </c>
      <c r="M11" s="13"/>
    </row>
    <row r="12" s="1" customFormat="1" ht="70" customHeight="1" outlineLevel="1" spans="1:13">
      <c r="A12" s="15">
        <v>9</v>
      </c>
      <c r="B12" s="21" t="s">
        <v>54</v>
      </c>
      <c r="C12" s="24" t="s">
        <v>38</v>
      </c>
      <c r="D12" s="21" t="s">
        <v>51</v>
      </c>
      <c r="E12" s="21" t="s">
        <v>52</v>
      </c>
      <c r="F12" s="22" t="s">
        <v>53</v>
      </c>
      <c r="G12" s="23">
        <v>12</v>
      </c>
      <c r="H12" s="21" t="s">
        <v>29</v>
      </c>
      <c r="I12" s="42"/>
      <c r="J12" s="23"/>
      <c r="K12" s="40">
        <f t="shared" si="0"/>
        <v>0</v>
      </c>
      <c r="L12" s="40">
        <f t="shared" si="1"/>
        <v>0</v>
      </c>
      <c r="M12" s="13"/>
    </row>
    <row r="13" s="1" customFormat="1" ht="43.2" outlineLevel="1" spans="1:13">
      <c r="A13" s="15">
        <v>10</v>
      </c>
      <c r="B13" s="21" t="s">
        <v>55</v>
      </c>
      <c r="C13" s="15"/>
      <c r="D13" s="15" t="s">
        <v>56</v>
      </c>
      <c r="E13" s="15" t="s">
        <v>57</v>
      </c>
      <c r="F13" s="22" t="s">
        <v>58</v>
      </c>
      <c r="G13" s="23">
        <v>3</v>
      </c>
      <c r="H13" s="21" t="s">
        <v>33</v>
      </c>
      <c r="I13" s="23"/>
      <c r="J13" s="23"/>
      <c r="K13" s="40">
        <f t="shared" si="0"/>
        <v>0</v>
      </c>
      <c r="L13" s="40">
        <f t="shared" si="1"/>
        <v>0</v>
      </c>
      <c r="M13" s="13"/>
    </row>
    <row r="14" s="1" customFormat="1" ht="43.2" outlineLevel="1" spans="1:13">
      <c r="A14" s="15">
        <v>11</v>
      </c>
      <c r="B14" s="21" t="s">
        <v>59</v>
      </c>
      <c r="C14" s="15"/>
      <c r="D14" s="15" t="s">
        <v>60</v>
      </c>
      <c r="E14" s="15" t="s">
        <v>61</v>
      </c>
      <c r="F14" s="22" t="s">
        <v>58</v>
      </c>
      <c r="G14" s="23">
        <v>3</v>
      </c>
      <c r="H14" s="21" t="s">
        <v>33</v>
      </c>
      <c r="I14" s="23"/>
      <c r="J14" s="23"/>
      <c r="K14" s="40">
        <f t="shared" si="0"/>
        <v>0</v>
      </c>
      <c r="L14" s="40">
        <f t="shared" si="1"/>
        <v>0</v>
      </c>
      <c r="M14" s="13"/>
    </row>
    <row r="15" s="1" customFormat="1" ht="43.2" outlineLevel="1" spans="1:13">
      <c r="A15" s="15">
        <v>12</v>
      </c>
      <c r="B15" s="21" t="s">
        <v>62</v>
      </c>
      <c r="C15" s="21"/>
      <c r="D15" s="21"/>
      <c r="E15" s="21"/>
      <c r="F15" s="22" t="s">
        <v>58</v>
      </c>
      <c r="G15" s="23">
        <v>13</v>
      </c>
      <c r="H15" s="21" t="s">
        <v>33</v>
      </c>
      <c r="I15" s="23"/>
      <c r="J15" s="23"/>
      <c r="K15" s="40">
        <f t="shared" si="0"/>
        <v>0</v>
      </c>
      <c r="L15" s="40">
        <f t="shared" si="1"/>
        <v>0</v>
      </c>
      <c r="M15" s="13"/>
    </row>
    <row r="16" s="1" customFormat="1" ht="129.6" outlineLevel="1" spans="1:13">
      <c r="A16" s="15">
        <v>13</v>
      </c>
      <c r="B16" s="21" t="s">
        <v>63</v>
      </c>
      <c r="C16" s="24" t="s">
        <v>38</v>
      </c>
      <c r="D16" s="21" t="s">
        <v>64</v>
      </c>
      <c r="E16" s="21" t="s">
        <v>65</v>
      </c>
      <c r="F16" s="22" t="s">
        <v>66</v>
      </c>
      <c r="G16" s="23">
        <v>37</v>
      </c>
      <c r="H16" s="21" t="s">
        <v>33</v>
      </c>
      <c r="I16" s="42"/>
      <c r="J16" s="23"/>
      <c r="K16" s="40">
        <f t="shared" si="0"/>
        <v>0</v>
      </c>
      <c r="L16" s="40">
        <f t="shared" si="1"/>
        <v>0</v>
      </c>
      <c r="M16" s="13"/>
    </row>
    <row r="17" s="1" customFormat="1" ht="138" customHeight="1" outlineLevel="1" spans="1:13">
      <c r="A17" s="15">
        <v>14</v>
      </c>
      <c r="B17" s="21" t="s">
        <v>67</v>
      </c>
      <c r="C17" s="24" t="s">
        <v>38</v>
      </c>
      <c r="D17" s="21" t="s">
        <v>68</v>
      </c>
      <c r="E17" s="21" t="s">
        <v>69</v>
      </c>
      <c r="F17" s="22" t="s">
        <v>66</v>
      </c>
      <c r="G17" s="23">
        <v>18</v>
      </c>
      <c r="H17" s="21" t="s">
        <v>33</v>
      </c>
      <c r="I17" s="42"/>
      <c r="J17" s="23"/>
      <c r="K17" s="40">
        <f t="shared" si="0"/>
        <v>0</v>
      </c>
      <c r="L17" s="40">
        <f t="shared" si="1"/>
        <v>0</v>
      </c>
      <c r="M17" s="13"/>
    </row>
    <row r="18" s="1" customFormat="1" ht="139" customHeight="1" outlineLevel="1" spans="1:13">
      <c r="A18" s="15">
        <v>15</v>
      </c>
      <c r="B18" s="21" t="s">
        <v>70</v>
      </c>
      <c r="C18" s="24" t="s">
        <v>38</v>
      </c>
      <c r="D18" s="21" t="s">
        <v>71</v>
      </c>
      <c r="E18" s="21" t="s">
        <v>72</v>
      </c>
      <c r="F18" s="22" t="s">
        <v>66</v>
      </c>
      <c r="G18" s="23">
        <v>11</v>
      </c>
      <c r="H18" s="21" t="s">
        <v>33</v>
      </c>
      <c r="I18" s="42"/>
      <c r="J18" s="23"/>
      <c r="K18" s="40">
        <f t="shared" si="0"/>
        <v>0</v>
      </c>
      <c r="L18" s="40">
        <f t="shared" si="1"/>
        <v>0</v>
      </c>
      <c r="M18" s="13"/>
    </row>
    <row r="19" s="1" customFormat="1" ht="136" customHeight="1" outlineLevel="1" spans="1:13">
      <c r="A19" s="15">
        <v>16</v>
      </c>
      <c r="B19" s="21" t="s">
        <v>73</v>
      </c>
      <c r="C19" s="24" t="s">
        <v>38</v>
      </c>
      <c r="D19" s="21" t="s">
        <v>74</v>
      </c>
      <c r="E19" s="21" t="s">
        <v>75</v>
      </c>
      <c r="F19" s="22" t="s">
        <v>66</v>
      </c>
      <c r="G19" s="23">
        <v>83</v>
      </c>
      <c r="H19" s="21" t="s">
        <v>33</v>
      </c>
      <c r="I19" s="42"/>
      <c r="J19" s="23"/>
      <c r="K19" s="40">
        <f t="shared" si="0"/>
        <v>0</v>
      </c>
      <c r="L19" s="40">
        <f t="shared" si="1"/>
        <v>0</v>
      </c>
      <c r="M19" s="13"/>
    </row>
    <row r="20" s="1" customFormat="1" ht="136" customHeight="1" outlineLevel="1" spans="1:13">
      <c r="A20" s="15">
        <v>17</v>
      </c>
      <c r="B20" s="21" t="s">
        <v>76</v>
      </c>
      <c r="C20" s="24" t="s">
        <v>38</v>
      </c>
      <c r="D20" s="21" t="s">
        <v>77</v>
      </c>
      <c r="E20" s="21" t="s">
        <v>78</v>
      </c>
      <c r="F20" s="22" t="s">
        <v>66</v>
      </c>
      <c r="G20" s="23">
        <v>3</v>
      </c>
      <c r="H20" s="21" t="s">
        <v>33</v>
      </c>
      <c r="I20" s="42"/>
      <c r="J20" s="23"/>
      <c r="K20" s="40">
        <f t="shared" si="0"/>
        <v>0</v>
      </c>
      <c r="L20" s="40">
        <f t="shared" si="1"/>
        <v>0</v>
      </c>
      <c r="M20" s="13"/>
    </row>
    <row r="21" s="1" customFormat="1" ht="133" customHeight="1" outlineLevel="1" spans="1:13">
      <c r="A21" s="15">
        <v>18</v>
      </c>
      <c r="B21" s="21" t="s">
        <v>79</v>
      </c>
      <c r="C21" s="25" t="s">
        <v>80</v>
      </c>
      <c r="D21" s="21" t="s">
        <v>81</v>
      </c>
      <c r="E21" s="21" t="s">
        <v>82</v>
      </c>
      <c r="F21" s="22" t="s">
        <v>66</v>
      </c>
      <c r="G21" s="23">
        <f>G20</f>
        <v>3</v>
      </c>
      <c r="H21" s="21" t="s">
        <v>83</v>
      </c>
      <c r="I21" s="23"/>
      <c r="J21" s="23"/>
      <c r="K21" s="40">
        <f t="shared" si="0"/>
        <v>0</v>
      </c>
      <c r="L21" s="40">
        <f t="shared" si="1"/>
        <v>0</v>
      </c>
      <c r="M21" s="43" t="s">
        <v>84</v>
      </c>
    </row>
    <row r="22" s="1" customFormat="1" ht="142" customHeight="1" outlineLevel="1" spans="1:13">
      <c r="A22" s="15">
        <v>19</v>
      </c>
      <c r="B22" s="21" t="s">
        <v>85</v>
      </c>
      <c r="C22" s="24" t="s">
        <v>38</v>
      </c>
      <c r="D22" s="21" t="s">
        <v>86</v>
      </c>
      <c r="E22" s="26" t="s">
        <v>87</v>
      </c>
      <c r="F22" s="22" t="s">
        <v>66</v>
      </c>
      <c r="G22" s="27">
        <v>4</v>
      </c>
      <c r="H22" s="21" t="s">
        <v>33</v>
      </c>
      <c r="I22" s="42"/>
      <c r="J22" s="23"/>
      <c r="K22" s="40">
        <f t="shared" si="0"/>
        <v>0</v>
      </c>
      <c r="L22" s="40">
        <f t="shared" si="1"/>
        <v>0</v>
      </c>
      <c r="M22" s="13"/>
    </row>
    <row r="23" s="1" customFormat="1" ht="61" customHeight="1" outlineLevel="1" spans="1:13">
      <c r="A23" s="15">
        <v>20</v>
      </c>
      <c r="B23" s="21" t="s">
        <v>88</v>
      </c>
      <c r="C23" s="24" t="s">
        <v>38</v>
      </c>
      <c r="D23" s="21" t="s">
        <v>89</v>
      </c>
      <c r="E23" s="21"/>
      <c r="F23" s="22" t="s">
        <v>53</v>
      </c>
      <c r="G23" s="23">
        <f>G19</f>
        <v>83</v>
      </c>
      <c r="H23" s="21" t="s">
        <v>29</v>
      </c>
      <c r="I23" s="42"/>
      <c r="J23" s="23"/>
      <c r="K23" s="40">
        <f t="shared" si="0"/>
        <v>0</v>
      </c>
      <c r="L23" s="40">
        <f t="shared" si="1"/>
        <v>0</v>
      </c>
      <c r="M23" s="13"/>
    </row>
    <row r="24" s="1" customFormat="1" ht="57.6" outlineLevel="1" spans="1:13">
      <c r="A24" s="15">
        <v>21</v>
      </c>
      <c r="B24" s="21" t="s">
        <v>90</v>
      </c>
      <c r="C24" s="24" t="s">
        <v>38</v>
      </c>
      <c r="D24" s="21" t="s">
        <v>91</v>
      </c>
      <c r="E24" s="21" t="s">
        <v>92</v>
      </c>
      <c r="F24" s="22" t="s">
        <v>53</v>
      </c>
      <c r="G24" s="23">
        <v>4</v>
      </c>
      <c r="H24" s="21" t="s">
        <v>29</v>
      </c>
      <c r="I24" s="42"/>
      <c r="J24" s="23"/>
      <c r="K24" s="40">
        <f t="shared" si="0"/>
        <v>0</v>
      </c>
      <c r="L24" s="40">
        <f t="shared" si="1"/>
        <v>0</v>
      </c>
      <c r="M24" s="13"/>
    </row>
    <row r="25" s="1" customFormat="1" ht="57.6" outlineLevel="1" spans="1:13">
      <c r="A25" s="15">
        <v>22</v>
      </c>
      <c r="B25" s="21" t="s">
        <v>93</v>
      </c>
      <c r="C25" s="21"/>
      <c r="D25" s="21" t="s">
        <v>94</v>
      </c>
      <c r="E25" s="21"/>
      <c r="F25" s="22" t="s">
        <v>53</v>
      </c>
      <c r="G25" s="23">
        <v>33</v>
      </c>
      <c r="H25" s="21" t="s">
        <v>33</v>
      </c>
      <c r="I25" s="23"/>
      <c r="J25" s="23"/>
      <c r="K25" s="40">
        <f t="shared" si="0"/>
        <v>0</v>
      </c>
      <c r="L25" s="40">
        <f t="shared" si="1"/>
        <v>0</v>
      </c>
      <c r="M25" s="13"/>
    </row>
    <row r="26" s="1" customFormat="1" ht="57.6" outlineLevel="1" spans="1:13">
      <c r="A26" s="15">
        <v>23</v>
      </c>
      <c r="B26" s="21" t="s">
        <v>95</v>
      </c>
      <c r="C26" s="15"/>
      <c r="D26" s="15"/>
      <c r="E26" s="28" t="s">
        <v>96</v>
      </c>
      <c r="F26" s="22" t="s">
        <v>97</v>
      </c>
      <c r="G26" s="23">
        <v>1</v>
      </c>
      <c r="H26" s="21" t="s">
        <v>29</v>
      </c>
      <c r="I26" s="23"/>
      <c r="J26" s="23"/>
      <c r="K26" s="40">
        <f t="shared" ref="K26:K51" si="2">+I26+J26</f>
        <v>0</v>
      </c>
      <c r="L26" s="40">
        <f t="shared" ref="L26:L51" si="3">+K26*G26</f>
        <v>0</v>
      </c>
      <c r="M26" s="13"/>
    </row>
    <row r="27" s="1" customFormat="1" ht="57.6" outlineLevel="1" spans="1:13">
      <c r="A27" s="15">
        <v>24</v>
      </c>
      <c r="B27" s="21" t="s">
        <v>98</v>
      </c>
      <c r="C27" s="15"/>
      <c r="D27" s="15"/>
      <c r="E27" s="28" t="s">
        <v>99</v>
      </c>
      <c r="F27" s="22" t="s">
        <v>97</v>
      </c>
      <c r="G27" s="23">
        <v>48</v>
      </c>
      <c r="H27" s="21" t="s">
        <v>29</v>
      </c>
      <c r="I27" s="23"/>
      <c r="J27" s="23"/>
      <c r="K27" s="40">
        <f t="shared" si="2"/>
        <v>0</v>
      </c>
      <c r="L27" s="40">
        <f t="shared" si="3"/>
        <v>0</v>
      </c>
      <c r="M27" s="13"/>
    </row>
    <row r="28" s="1" customFormat="1" ht="43.2" outlineLevel="1" spans="1:13">
      <c r="A28" s="15">
        <v>25</v>
      </c>
      <c r="B28" s="21" t="s">
        <v>100</v>
      </c>
      <c r="C28" s="21"/>
      <c r="D28" s="21"/>
      <c r="E28" s="21" t="s">
        <v>101</v>
      </c>
      <c r="F28" s="22" t="s">
        <v>102</v>
      </c>
      <c r="G28" s="23">
        <v>122</v>
      </c>
      <c r="H28" s="21" t="s">
        <v>29</v>
      </c>
      <c r="I28" s="23"/>
      <c r="J28" s="23"/>
      <c r="K28" s="40">
        <f t="shared" si="2"/>
        <v>0</v>
      </c>
      <c r="L28" s="40">
        <f t="shared" si="3"/>
        <v>0</v>
      </c>
      <c r="M28" s="13"/>
    </row>
    <row r="29" s="1" customFormat="1" ht="57.6" outlineLevel="1" spans="1:13">
      <c r="A29" s="15">
        <v>26</v>
      </c>
      <c r="B29" s="21" t="s">
        <v>103</v>
      </c>
      <c r="C29" s="21"/>
      <c r="D29" s="21" t="s">
        <v>104</v>
      </c>
      <c r="E29" s="21"/>
      <c r="F29" s="22" t="s">
        <v>105</v>
      </c>
      <c r="G29" s="23">
        <v>2319.07</v>
      </c>
      <c r="H29" s="21" t="s">
        <v>106</v>
      </c>
      <c r="I29" s="23"/>
      <c r="J29" s="23"/>
      <c r="K29" s="40">
        <f t="shared" si="2"/>
        <v>0</v>
      </c>
      <c r="L29" s="40">
        <f t="shared" si="3"/>
        <v>0</v>
      </c>
      <c r="M29" s="13"/>
    </row>
    <row r="30" s="1" customFormat="1" ht="57.6" outlineLevel="1" spans="1:13">
      <c r="A30" s="15">
        <v>27</v>
      </c>
      <c r="B30" s="21" t="s">
        <v>107</v>
      </c>
      <c r="C30" s="21"/>
      <c r="D30" s="21" t="s">
        <v>108</v>
      </c>
      <c r="E30" s="21"/>
      <c r="F30" s="22" t="s">
        <v>105</v>
      </c>
      <c r="G30" s="23">
        <v>442.44</v>
      </c>
      <c r="H30" s="21" t="s">
        <v>106</v>
      </c>
      <c r="I30" s="23"/>
      <c r="J30" s="23"/>
      <c r="K30" s="40">
        <f t="shared" si="2"/>
        <v>0</v>
      </c>
      <c r="L30" s="40">
        <f t="shared" si="3"/>
        <v>0</v>
      </c>
      <c r="M30" s="13"/>
    </row>
    <row r="31" s="1" customFormat="1" ht="57.6" outlineLevel="1" spans="1:13">
      <c r="A31" s="15">
        <v>28</v>
      </c>
      <c r="B31" s="21" t="s">
        <v>109</v>
      </c>
      <c r="C31" s="21"/>
      <c r="D31" s="21" t="s">
        <v>110</v>
      </c>
      <c r="E31" s="21"/>
      <c r="F31" s="22" t="s">
        <v>111</v>
      </c>
      <c r="G31" s="23">
        <f>G29*0.3</f>
        <v>695.721</v>
      </c>
      <c r="H31" s="21" t="s">
        <v>106</v>
      </c>
      <c r="I31" s="23"/>
      <c r="J31" s="23"/>
      <c r="K31" s="40">
        <f t="shared" si="2"/>
        <v>0</v>
      </c>
      <c r="L31" s="40">
        <f t="shared" si="3"/>
        <v>0</v>
      </c>
      <c r="M31" s="13"/>
    </row>
    <row r="32" s="1" customFormat="1" ht="57.6" outlineLevel="1" spans="1:13">
      <c r="A32" s="15">
        <v>29</v>
      </c>
      <c r="B32" s="21" t="s">
        <v>112</v>
      </c>
      <c r="C32" s="21"/>
      <c r="D32" s="21"/>
      <c r="E32" s="21" t="s">
        <v>113</v>
      </c>
      <c r="F32" s="22" t="s">
        <v>58</v>
      </c>
      <c r="G32" s="23">
        <f>(G29+G30)*0.4</f>
        <v>1104.604</v>
      </c>
      <c r="H32" s="21" t="s">
        <v>114</v>
      </c>
      <c r="I32" s="23"/>
      <c r="J32" s="23"/>
      <c r="K32" s="40">
        <f t="shared" si="2"/>
        <v>0</v>
      </c>
      <c r="L32" s="40">
        <f t="shared" si="3"/>
        <v>0</v>
      </c>
      <c r="M32" s="13"/>
    </row>
    <row r="33" s="1" customFormat="1" ht="57.6" outlineLevel="1" spans="1:13">
      <c r="A33" s="15">
        <v>30</v>
      </c>
      <c r="B33" s="21" t="s">
        <v>115</v>
      </c>
      <c r="C33" s="21"/>
      <c r="D33" s="21" t="s">
        <v>116</v>
      </c>
      <c r="E33" s="21"/>
      <c r="F33" s="22" t="s">
        <v>111</v>
      </c>
      <c r="G33" s="23">
        <f>G5+G6</f>
        <v>4</v>
      </c>
      <c r="H33" s="21" t="s">
        <v>33</v>
      </c>
      <c r="I33" s="23"/>
      <c r="J33" s="23"/>
      <c r="K33" s="40">
        <f t="shared" si="2"/>
        <v>0</v>
      </c>
      <c r="L33" s="40">
        <f t="shared" si="3"/>
        <v>0</v>
      </c>
      <c r="M33" s="13"/>
    </row>
    <row r="34" s="1" customFormat="1" ht="57.6" outlineLevel="1" spans="1:13">
      <c r="A34" s="15">
        <v>31</v>
      </c>
      <c r="B34" s="21" t="s">
        <v>117</v>
      </c>
      <c r="C34" s="21"/>
      <c r="D34" s="21" t="s">
        <v>118</v>
      </c>
      <c r="E34" s="21"/>
      <c r="F34" s="22" t="s">
        <v>111</v>
      </c>
      <c r="G34" s="23">
        <f>G4</f>
        <v>33</v>
      </c>
      <c r="H34" s="21" t="s">
        <v>33</v>
      </c>
      <c r="I34" s="23"/>
      <c r="J34" s="23"/>
      <c r="K34" s="40">
        <f t="shared" si="2"/>
        <v>0</v>
      </c>
      <c r="L34" s="40">
        <f t="shared" si="3"/>
        <v>0</v>
      </c>
      <c r="M34" s="13"/>
    </row>
    <row r="35" s="1" customFormat="1" ht="57.6" outlineLevel="1" spans="1:13">
      <c r="A35" s="15">
        <v>32</v>
      </c>
      <c r="B35" s="21" t="s">
        <v>119</v>
      </c>
      <c r="C35" s="21"/>
      <c r="D35" s="21"/>
      <c r="E35" s="21"/>
      <c r="F35" s="22" t="s">
        <v>120</v>
      </c>
      <c r="G35" s="23">
        <f>2506.82+6964.93+390.17*2</f>
        <v>10252.09</v>
      </c>
      <c r="H35" s="21" t="s">
        <v>106</v>
      </c>
      <c r="I35" s="23"/>
      <c r="J35" s="23"/>
      <c r="K35" s="40">
        <f t="shared" si="2"/>
        <v>0</v>
      </c>
      <c r="L35" s="40">
        <f t="shared" si="3"/>
        <v>0</v>
      </c>
      <c r="M35" s="13"/>
    </row>
    <row r="36" s="1" customFormat="1" ht="57.6" outlineLevel="1" spans="1:13">
      <c r="A36" s="15">
        <v>33</v>
      </c>
      <c r="B36" s="21" t="s">
        <v>121</v>
      </c>
      <c r="C36" s="21"/>
      <c r="D36" s="21"/>
      <c r="E36" s="21"/>
      <c r="F36" s="22" t="s">
        <v>120</v>
      </c>
      <c r="G36" s="23">
        <f>476.58+1315.35</f>
        <v>1791.93</v>
      </c>
      <c r="H36" s="21" t="s">
        <v>106</v>
      </c>
      <c r="I36" s="23"/>
      <c r="J36" s="23"/>
      <c r="K36" s="40">
        <f t="shared" si="2"/>
        <v>0</v>
      </c>
      <c r="L36" s="40">
        <f t="shared" si="3"/>
        <v>0</v>
      </c>
      <c r="M36" s="13"/>
    </row>
    <row r="37" s="1" customFormat="1" ht="57.6" outlineLevel="1" spans="1:13">
      <c r="A37" s="15">
        <v>34</v>
      </c>
      <c r="B37" s="21" t="s">
        <v>122</v>
      </c>
      <c r="C37" s="21"/>
      <c r="D37" s="21"/>
      <c r="E37" s="21"/>
      <c r="F37" s="22" t="s">
        <v>120</v>
      </c>
      <c r="G37" s="23">
        <v>30.77</v>
      </c>
      <c r="H37" s="21" t="s">
        <v>106</v>
      </c>
      <c r="I37" s="23"/>
      <c r="J37" s="23"/>
      <c r="K37" s="40">
        <f t="shared" si="2"/>
        <v>0</v>
      </c>
      <c r="L37" s="40">
        <f t="shared" si="3"/>
        <v>0</v>
      </c>
      <c r="M37" s="13"/>
    </row>
    <row r="38" s="1" customFormat="1" ht="57.6" outlineLevel="1" spans="1:13">
      <c r="A38" s="15">
        <v>35</v>
      </c>
      <c r="B38" s="21" t="s">
        <v>123</v>
      </c>
      <c r="C38" s="21"/>
      <c r="D38" s="21"/>
      <c r="E38" s="21"/>
      <c r="F38" s="22" t="s">
        <v>120</v>
      </c>
      <c r="G38" s="23">
        <v>266.5</v>
      </c>
      <c r="H38" s="21" t="s">
        <v>106</v>
      </c>
      <c r="I38" s="23"/>
      <c r="J38" s="23"/>
      <c r="K38" s="40">
        <f t="shared" si="2"/>
        <v>0</v>
      </c>
      <c r="L38" s="40">
        <f t="shared" si="3"/>
        <v>0</v>
      </c>
      <c r="M38" s="13"/>
    </row>
    <row r="39" s="1" customFormat="1" ht="57.6" outlineLevel="1" spans="1:13">
      <c r="A39" s="15">
        <v>36</v>
      </c>
      <c r="B39" s="21" t="s">
        <v>124</v>
      </c>
      <c r="C39" s="21"/>
      <c r="D39" s="21" t="s">
        <v>125</v>
      </c>
      <c r="E39" s="21"/>
      <c r="F39" s="22" t="s">
        <v>120</v>
      </c>
      <c r="G39" s="23">
        <f>G4*60</f>
        <v>1980</v>
      </c>
      <c r="H39" s="21" t="s">
        <v>106</v>
      </c>
      <c r="I39" s="23"/>
      <c r="J39" s="23"/>
      <c r="K39" s="40">
        <f t="shared" si="2"/>
        <v>0</v>
      </c>
      <c r="L39" s="40">
        <f t="shared" si="3"/>
        <v>0</v>
      </c>
      <c r="M39" s="13"/>
    </row>
    <row r="40" s="1" customFormat="1" ht="57.6" outlineLevel="1" spans="1:13">
      <c r="A40" s="15">
        <v>37</v>
      </c>
      <c r="B40" s="21" t="s">
        <v>124</v>
      </c>
      <c r="C40" s="21"/>
      <c r="D40" s="21" t="s">
        <v>126</v>
      </c>
      <c r="E40" s="21"/>
      <c r="F40" s="22" t="s">
        <v>120</v>
      </c>
      <c r="G40" s="23">
        <v>75</v>
      </c>
      <c r="H40" s="21" t="s">
        <v>106</v>
      </c>
      <c r="I40" s="23"/>
      <c r="J40" s="23"/>
      <c r="K40" s="40">
        <f t="shared" si="2"/>
        <v>0</v>
      </c>
      <c r="L40" s="40">
        <f t="shared" si="3"/>
        <v>0</v>
      </c>
      <c r="M40" s="13"/>
    </row>
    <row r="41" s="1" customFormat="1" ht="57.6" outlineLevel="1" spans="1:13">
      <c r="A41" s="15">
        <v>38</v>
      </c>
      <c r="B41" s="21" t="s">
        <v>124</v>
      </c>
      <c r="C41" s="21"/>
      <c r="D41" s="21" t="s">
        <v>127</v>
      </c>
      <c r="E41" s="21"/>
      <c r="F41" s="22" t="s">
        <v>120</v>
      </c>
      <c r="G41" s="23">
        <v>24.75</v>
      </c>
      <c r="H41" s="21" t="s">
        <v>106</v>
      </c>
      <c r="I41" s="23"/>
      <c r="J41" s="23"/>
      <c r="K41" s="40">
        <f t="shared" si="2"/>
        <v>0</v>
      </c>
      <c r="L41" s="40">
        <f t="shared" si="3"/>
        <v>0</v>
      </c>
      <c r="M41" s="13"/>
    </row>
    <row r="42" s="1" customFormat="1" ht="57.6" outlineLevel="1" spans="1:13">
      <c r="A42" s="15">
        <v>39</v>
      </c>
      <c r="B42" s="21" t="s">
        <v>124</v>
      </c>
      <c r="C42" s="21"/>
      <c r="D42" s="21" t="s">
        <v>127</v>
      </c>
      <c r="E42" s="21"/>
      <c r="F42" s="22" t="s">
        <v>120</v>
      </c>
      <c r="G42" s="23">
        <v>24.75</v>
      </c>
      <c r="H42" s="21" t="s">
        <v>106</v>
      </c>
      <c r="I42" s="23"/>
      <c r="J42" s="23"/>
      <c r="K42" s="40">
        <f t="shared" si="2"/>
        <v>0</v>
      </c>
      <c r="L42" s="40">
        <f t="shared" si="3"/>
        <v>0</v>
      </c>
      <c r="M42" s="13"/>
    </row>
    <row r="43" s="1" customFormat="1" ht="57.6" outlineLevel="1" spans="1:13">
      <c r="A43" s="15">
        <v>40</v>
      </c>
      <c r="B43" s="21" t="s">
        <v>124</v>
      </c>
      <c r="C43" s="21"/>
      <c r="D43" s="21" t="s">
        <v>128</v>
      </c>
      <c r="E43" s="21"/>
      <c r="F43" s="22" t="s">
        <v>120</v>
      </c>
      <c r="G43" s="23">
        <v>209.32</v>
      </c>
      <c r="H43" s="21" t="s">
        <v>106</v>
      </c>
      <c r="I43" s="23"/>
      <c r="J43" s="23"/>
      <c r="K43" s="40">
        <f t="shared" si="2"/>
        <v>0</v>
      </c>
      <c r="L43" s="40">
        <f t="shared" si="3"/>
        <v>0</v>
      </c>
      <c r="M43" s="13"/>
    </row>
    <row r="44" s="1" customFormat="1" ht="57.6" outlineLevel="1" spans="1:13">
      <c r="A44" s="15">
        <v>41</v>
      </c>
      <c r="B44" s="21" t="s">
        <v>129</v>
      </c>
      <c r="C44" s="21"/>
      <c r="D44" s="21" t="s">
        <v>130</v>
      </c>
      <c r="E44" s="21"/>
      <c r="F44" s="22" t="s">
        <v>120</v>
      </c>
      <c r="G44" s="23">
        <f>66.73+400</f>
        <v>466.73</v>
      </c>
      <c r="H44" s="21" t="s">
        <v>106</v>
      </c>
      <c r="I44" s="23"/>
      <c r="J44" s="23"/>
      <c r="K44" s="40">
        <f t="shared" si="2"/>
        <v>0</v>
      </c>
      <c r="L44" s="40">
        <f t="shared" si="3"/>
        <v>0</v>
      </c>
      <c r="M44" s="13"/>
    </row>
    <row r="45" s="1" customFormat="1" ht="158.4" outlineLevel="1" spans="1:13">
      <c r="A45" s="15">
        <v>42</v>
      </c>
      <c r="B45" s="21" t="s">
        <v>131</v>
      </c>
      <c r="C45" s="21"/>
      <c r="D45" s="21" t="s">
        <v>132</v>
      </c>
      <c r="E45" s="21" t="s">
        <v>133</v>
      </c>
      <c r="F45" s="22" t="s">
        <v>134</v>
      </c>
      <c r="G45" s="23">
        <v>342.66</v>
      </c>
      <c r="H45" s="21" t="s">
        <v>106</v>
      </c>
      <c r="I45" s="23"/>
      <c r="J45" s="23"/>
      <c r="K45" s="40">
        <f t="shared" si="2"/>
        <v>0</v>
      </c>
      <c r="L45" s="40">
        <f t="shared" si="3"/>
        <v>0</v>
      </c>
      <c r="M45" s="13"/>
    </row>
    <row r="46" s="1" customFormat="1" ht="158.4" outlineLevel="1" spans="1:13">
      <c r="A46" s="15">
        <v>43</v>
      </c>
      <c r="B46" s="21" t="s">
        <v>135</v>
      </c>
      <c r="C46" s="21"/>
      <c r="D46" s="21" t="s">
        <v>136</v>
      </c>
      <c r="E46" s="21" t="s">
        <v>137</v>
      </c>
      <c r="F46" s="22" t="s">
        <v>134</v>
      </c>
      <c r="G46" s="23">
        <v>75</v>
      </c>
      <c r="H46" s="21" t="s">
        <v>106</v>
      </c>
      <c r="I46" s="23"/>
      <c r="J46" s="23"/>
      <c r="K46" s="40">
        <f t="shared" si="2"/>
        <v>0</v>
      </c>
      <c r="L46" s="40">
        <f t="shared" si="3"/>
        <v>0</v>
      </c>
      <c r="M46" s="13"/>
    </row>
    <row r="47" s="1" customFormat="1" ht="43.2" outlineLevel="1" spans="1:13">
      <c r="A47" s="15">
        <v>44</v>
      </c>
      <c r="B47" s="21" t="s">
        <v>138</v>
      </c>
      <c r="C47" s="15"/>
      <c r="D47" s="15" t="s">
        <v>139</v>
      </c>
      <c r="E47" s="21"/>
      <c r="F47" s="22" t="s">
        <v>58</v>
      </c>
      <c r="G47" s="23">
        <v>596</v>
      </c>
      <c r="H47" s="21" t="s">
        <v>140</v>
      </c>
      <c r="I47" s="23"/>
      <c r="J47" s="23"/>
      <c r="K47" s="40">
        <f t="shared" si="2"/>
        <v>0</v>
      </c>
      <c r="L47" s="40">
        <f t="shared" si="3"/>
        <v>0</v>
      </c>
      <c r="M47" s="13"/>
    </row>
    <row r="48" s="1" customFormat="1" ht="57.6" outlineLevel="1" spans="1:13">
      <c r="A48" s="15">
        <v>45</v>
      </c>
      <c r="B48" s="29" t="s">
        <v>141</v>
      </c>
      <c r="C48" s="15"/>
      <c r="D48" s="15"/>
      <c r="E48" s="15" t="s">
        <v>142</v>
      </c>
      <c r="F48" s="22" t="s">
        <v>120</v>
      </c>
      <c r="G48" s="23">
        <v>400</v>
      </c>
      <c r="H48" s="21" t="s">
        <v>106</v>
      </c>
      <c r="I48" s="23"/>
      <c r="J48" s="23"/>
      <c r="K48" s="40">
        <f t="shared" si="2"/>
        <v>0</v>
      </c>
      <c r="L48" s="40">
        <f t="shared" si="3"/>
        <v>0</v>
      </c>
      <c r="M48" s="13"/>
    </row>
    <row r="49" s="1" customFormat="1" ht="43.2" outlineLevel="1" spans="1:13">
      <c r="A49" s="15">
        <v>46</v>
      </c>
      <c r="B49" s="21" t="s">
        <v>143</v>
      </c>
      <c r="C49" s="21"/>
      <c r="D49" s="21"/>
      <c r="E49" s="21"/>
      <c r="F49" s="22" t="s">
        <v>58</v>
      </c>
      <c r="G49" s="23">
        <v>636</v>
      </c>
      <c r="H49" s="21" t="s">
        <v>144</v>
      </c>
      <c r="I49" s="23"/>
      <c r="J49" s="23"/>
      <c r="K49" s="40">
        <f t="shared" si="2"/>
        <v>0</v>
      </c>
      <c r="L49" s="40">
        <f t="shared" si="3"/>
        <v>0</v>
      </c>
      <c r="M49" s="13"/>
    </row>
    <row r="50" s="1" customFormat="1" ht="43.2" outlineLevel="1" spans="1:13">
      <c r="A50" s="15">
        <v>47</v>
      </c>
      <c r="B50" s="21" t="s">
        <v>138</v>
      </c>
      <c r="C50" s="21"/>
      <c r="D50" s="21" t="s">
        <v>145</v>
      </c>
      <c r="E50" s="21"/>
      <c r="F50" s="22" t="s">
        <v>58</v>
      </c>
      <c r="G50" s="23">
        <v>13</v>
      </c>
      <c r="H50" s="21" t="s">
        <v>140</v>
      </c>
      <c r="I50" s="23"/>
      <c r="J50" s="23"/>
      <c r="K50" s="40">
        <f t="shared" si="2"/>
        <v>0</v>
      </c>
      <c r="L50" s="40">
        <f t="shared" si="3"/>
        <v>0</v>
      </c>
      <c r="M50" s="13"/>
    </row>
    <row r="51" s="1" customFormat="1" ht="72" outlineLevel="1" spans="1:13">
      <c r="A51" s="15">
        <v>48</v>
      </c>
      <c r="B51" s="30" t="s">
        <v>146</v>
      </c>
      <c r="C51" s="30"/>
      <c r="D51" s="30" t="s">
        <v>147</v>
      </c>
      <c r="E51" s="30"/>
      <c r="F51" s="31" t="s">
        <v>148</v>
      </c>
      <c r="G51" s="32">
        <v>1</v>
      </c>
      <c r="H51" s="30" t="s">
        <v>149</v>
      </c>
      <c r="I51" s="32"/>
      <c r="J51" s="32"/>
      <c r="K51" s="40">
        <f t="shared" si="2"/>
        <v>0</v>
      </c>
      <c r="L51" s="40">
        <f t="shared" si="3"/>
        <v>0</v>
      </c>
      <c r="M51" s="44"/>
    </row>
    <row r="52" s="2" customFormat="1" customHeight="1" spans="1:13">
      <c r="A52" s="33" t="s">
        <v>150</v>
      </c>
      <c r="B52" s="34"/>
      <c r="C52" s="34"/>
      <c r="D52" s="34"/>
      <c r="E52" s="34"/>
      <c r="F52" s="34"/>
      <c r="G52" s="35"/>
      <c r="H52" s="34"/>
      <c r="I52" s="34"/>
      <c r="J52" s="34"/>
      <c r="K52" s="45"/>
      <c r="L52" s="46">
        <f>SUM(L4:L51)</f>
        <v>0</v>
      </c>
      <c r="M52" s="47"/>
    </row>
    <row r="53" s="1" customFormat="1" customHeight="1" spans="1:13">
      <c r="A53" s="15" t="s">
        <v>151</v>
      </c>
      <c r="B53" s="36" t="s">
        <v>152</v>
      </c>
      <c r="C53" s="36"/>
      <c r="D53" s="36"/>
      <c r="E53" s="36"/>
      <c r="F53" s="36"/>
      <c r="G53" s="37"/>
      <c r="H53" s="36"/>
      <c r="I53" s="37"/>
      <c r="J53" s="37"/>
      <c r="K53" s="37"/>
      <c r="L53" s="37"/>
      <c r="M53" s="36"/>
    </row>
    <row r="54" s="1" customFormat="1" ht="100.8" outlineLevel="1" spans="1:13">
      <c r="A54" s="15">
        <v>1</v>
      </c>
      <c r="B54" s="16" t="s">
        <v>26</v>
      </c>
      <c r="C54" s="16"/>
      <c r="D54" s="16"/>
      <c r="E54" s="18" t="s">
        <v>27</v>
      </c>
      <c r="F54" s="19" t="s">
        <v>153</v>
      </c>
      <c r="G54" s="38">
        <v>3</v>
      </c>
      <c r="H54" s="16" t="s">
        <v>29</v>
      </c>
      <c r="I54" s="38"/>
      <c r="J54" s="38"/>
      <c r="K54" s="40">
        <f t="shared" ref="K54:K109" si="4">+I54+J54</f>
        <v>0</v>
      </c>
      <c r="L54" s="40">
        <f t="shared" ref="L54:L109" si="5">+K54*G54</f>
        <v>0</v>
      </c>
      <c r="M54" s="41"/>
    </row>
    <row r="55" s="1" customFormat="1" ht="100.8" outlineLevel="1" spans="1:13">
      <c r="A55" s="15">
        <v>2</v>
      </c>
      <c r="B55" s="21" t="s">
        <v>30</v>
      </c>
      <c r="C55" s="21"/>
      <c r="D55" s="21" t="s">
        <v>31</v>
      </c>
      <c r="E55" s="21" t="s">
        <v>32</v>
      </c>
      <c r="F55" s="22" t="s">
        <v>153</v>
      </c>
      <c r="G55" s="23">
        <v>1</v>
      </c>
      <c r="H55" s="21" t="s">
        <v>33</v>
      </c>
      <c r="I55" s="23"/>
      <c r="J55" s="23"/>
      <c r="K55" s="40">
        <f t="shared" si="4"/>
        <v>0</v>
      </c>
      <c r="L55" s="40">
        <f t="shared" si="5"/>
        <v>0</v>
      </c>
      <c r="M55" s="13"/>
    </row>
    <row r="56" s="1" customFormat="1" ht="100.8" outlineLevel="1" spans="1:13">
      <c r="A56" s="15">
        <v>3</v>
      </c>
      <c r="B56" s="29" t="s">
        <v>34</v>
      </c>
      <c r="C56" s="15"/>
      <c r="D56" s="15" t="s">
        <v>154</v>
      </c>
      <c r="E56" s="21" t="s">
        <v>36</v>
      </c>
      <c r="F56" s="22" t="s">
        <v>153</v>
      </c>
      <c r="G56" s="23">
        <v>2</v>
      </c>
      <c r="H56" s="21" t="s">
        <v>33</v>
      </c>
      <c r="I56" s="23"/>
      <c r="J56" s="23"/>
      <c r="K56" s="40">
        <f t="shared" si="4"/>
        <v>0</v>
      </c>
      <c r="L56" s="40">
        <f t="shared" si="5"/>
        <v>0</v>
      </c>
      <c r="M56" s="13"/>
    </row>
    <row r="57" s="1" customFormat="1" ht="109" customHeight="1" outlineLevel="1" spans="1:13">
      <c r="A57" s="15">
        <v>4</v>
      </c>
      <c r="B57" s="21" t="s">
        <v>37</v>
      </c>
      <c r="C57" s="24" t="s">
        <v>38</v>
      </c>
      <c r="D57" s="21" t="s">
        <v>39</v>
      </c>
      <c r="E57" s="21" t="s">
        <v>40</v>
      </c>
      <c r="F57" s="22" t="s">
        <v>41</v>
      </c>
      <c r="G57" s="23">
        <v>3</v>
      </c>
      <c r="H57" s="21" t="s">
        <v>33</v>
      </c>
      <c r="I57" s="42"/>
      <c r="J57" s="23"/>
      <c r="K57" s="40">
        <f t="shared" si="4"/>
        <v>0</v>
      </c>
      <c r="L57" s="40">
        <f t="shared" si="5"/>
        <v>0</v>
      </c>
      <c r="M57" s="13"/>
    </row>
    <row r="58" s="1" customFormat="1" ht="109" customHeight="1" outlineLevel="1" spans="1:13">
      <c r="A58" s="15">
        <v>5</v>
      </c>
      <c r="B58" s="21" t="s">
        <v>42</v>
      </c>
      <c r="C58" s="24" t="s">
        <v>38</v>
      </c>
      <c r="D58" s="21" t="s">
        <v>43</v>
      </c>
      <c r="E58" s="21" t="s">
        <v>40</v>
      </c>
      <c r="F58" s="22" t="s">
        <v>41</v>
      </c>
      <c r="G58" s="23">
        <v>2</v>
      </c>
      <c r="H58" s="21" t="s">
        <v>33</v>
      </c>
      <c r="I58" s="42"/>
      <c r="J58" s="23"/>
      <c r="K58" s="40">
        <f t="shared" si="4"/>
        <v>0</v>
      </c>
      <c r="L58" s="40">
        <f t="shared" si="5"/>
        <v>0</v>
      </c>
      <c r="M58" s="13"/>
    </row>
    <row r="59" s="1" customFormat="1" ht="109" customHeight="1" outlineLevel="1" spans="1:13">
      <c r="A59" s="15">
        <v>6</v>
      </c>
      <c r="B59" s="21" t="s">
        <v>44</v>
      </c>
      <c r="C59" s="24" t="s">
        <v>38</v>
      </c>
      <c r="D59" s="21" t="s">
        <v>45</v>
      </c>
      <c r="E59" s="21" t="s">
        <v>46</v>
      </c>
      <c r="F59" s="22" t="s">
        <v>41</v>
      </c>
      <c r="G59" s="23">
        <v>1</v>
      </c>
      <c r="H59" s="21" t="s">
        <v>33</v>
      </c>
      <c r="I59" s="42"/>
      <c r="J59" s="23"/>
      <c r="K59" s="40">
        <f t="shared" si="4"/>
        <v>0</v>
      </c>
      <c r="L59" s="40">
        <f t="shared" si="5"/>
        <v>0</v>
      </c>
      <c r="M59" s="13"/>
    </row>
    <row r="60" s="1" customFormat="1" ht="109" customHeight="1" outlineLevel="1" spans="1:13">
      <c r="A60" s="15">
        <v>7</v>
      </c>
      <c r="B60" s="21" t="s">
        <v>47</v>
      </c>
      <c r="C60" s="24" t="s">
        <v>38</v>
      </c>
      <c r="D60" s="21" t="s">
        <v>48</v>
      </c>
      <c r="E60" s="21" t="s">
        <v>49</v>
      </c>
      <c r="F60" s="22" t="s">
        <v>41</v>
      </c>
      <c r="G60" s="23">
        <v>3</v>
      </c>
      <c r="H60" s="21" t="s">
        <v>33</v>
      </c>
      <c r="I60" s="42"/>
      <c r="J60" s="23"/>
      <c r="K60" s="40">
        <f t="shared" si="4"/>
        <v>0</v>
      </c>
      <c r="L60" s="40">
        <f t="shared" si="5"/>
        <v>0</v>
      </c>
      <c r="M60" s="13"/>
    </row>
    <row r="61" s="1" customFormat="1" ht="57.6" outlineLevel="1" spans="1:13">
      <c r="A61" s="15">
        <v>8</v>
      </c>
      <c r="B61" s="21" t="s">
        <v>50</v>
      </c>
      <c r="C61" s="24" t="s">
        <v>38</v>
      </c>
      <c r="D61" s="21" t="s">
        <v>51</v>
      </c>
      <c r="E61" s="21" t="s">
        <v>52</v>
      </c>
      <c r="F61" s="22" t="s">
        <v>53</v>
      </c>
      <c r="G61" s="23">
        <v>9</v>
      </c>
      <c r="H61" s="15" t="s">
        <v>155</v>
      </c>
      <c r="I61" s="42"/>
      <c r="J61" s="39"/>
      <c r="K61" s="40">
        <f t="shared" si="4"/>
        <v>0</v>
      </c>
      <c r="L61" s="40">
        <f t="shared" si="5"/>
        <v>0</v>
      </c>
      <c r="M61" s="13"/>
    </row>
    <row r="62" s="1" customFormat="1" ht="57.6" outlineLevel="1" spans="1:13">
      <c r="A62" s="15">
        <v>9</v>
      </c>
      <c r="B62" s="21" t="s">
        <v>54</v>
      </c>
      <c r="C62" s="24" t="s">
        <v>38</v>
      </c>
      <c r="D62" s="21" t="s">
        <v>51</v>
      </c>
      <c r="E62" s="21" t="s">
        <v>52</v>
      </c>
      <c r="F62" s="22" t="s">
        <v>53</v>
      </c>
      <c r="G62" s="23">
        <v>6</v>
      </c>
      <c r="H62" s="15" t="s">
        <v>155</v>
      </c>
      <c r="I62" s="42"/>
      <c r="J62" s="39"/>
      <c r="K62" s="40">
        <f t="shared" si="4"/>
        <v>0</v>
      </c>
      <c r="L62" s="40">
        <f t="shared" si="5"/>
        <v>0</v>
      </c>
      <c r="M62" s="13"/>
    </row>
    <row r="63" s="1" customFormat="1" ht="43.2" outlineLevel="1" spans="1:13">
      <c r="A63" s="15">
        <v>10</v>
      </c>
      <c r="B63" s="21" t="s">
        <v>55</v>
      </c>
      <c r="C63" s="15"/>
      <c r="D63" s="15" t="s">
        <v>56</v>
      </c>
      <c r="E63" s="15" t="s">
        <v>57</v>
      </c>
      <c r="F63" s="22" t="s">
        <v>156</v>
      </c>
      <c r="G63" s="39">
        <v>1</v>
      </c>
      <c r="H63" s="15" t="s">
        <v>33</v>
      </c>
      <c r="I63" s="39"/>
      <c r="J63" s="39"/>
      <c r="K63" s="40">
        <f t="shared" si="4"/>
        <v>0</v>
      </c>
      <c r="L63" s="40">
        <f t="shared" si="5"/>
        <v>0</v>
      </c>
      <c r="M63" s="13"/>
    </row>
    <row r="64" s="1" customFormat="1" ht="43.2" outlineLevel="1" spans="1:13">
      <c r="A64" s="15">
        <v>11</v>
      </c>
      <c r="B64" s="15" t="s">
        <v>59</v>
      </c>
      <c r="C64" s="15"/>
      <c r="D64" s="15" t="s">
        <v>60</v>
      </c>
      <c r="E64" s="15" t="s">
        <v>61</v>
      </c>
      <c r="F64" s="22" t="s">
        <v>156</v>
      </c>
      <c r="G64" s="39">
        <v>2</v>
      </c>
      <c r="H64" s="15" t="s">
        <v>33</v>
      </c>
      <c r="I64" s="39"/>
      <c r="J64" s="39"/>
      <c r="K64" s="40">
        <f t="shared" si="4"/>
        <v>0</v>
      </c>
      <c r="L64" s="40">
        <f t="shared" si="5"/>
        <v>0</v>
      </c>
      <c r="M64" s="13"/>
    </row>
    <row r="65" s="1" customFormat="1" ht="43.2" outlineLevel="1" spans="1:13">
      <c r="A65" s="15">
        <v>12</v>
      </c>
      <c r="B65" s="21" t="s">
        <v>157</v>
      </c>
      <c r="C65" s="15"/>
      <c r="D65" s="15" t="s">
        <v>158</v>
      </c>
      <c r="E65" s="15" t="s">
        <v>159</v>
      </c>
      <c r="F65" s="22" t="s">
        <v>156</v>
      </c>
      <c r="G65" s="39">
        <v>1</v>
      </c>
      <c r="H65" s="15" t="s">
        <v>33</v>
      </c>
      <c r="I65" s="39"/>
      <c r="J65" s="39"/>
      <c r="K65" s="40">
        <f t="shared" si="4"/>
        <v>0</v>
      </c>
      <c r="L65" s="40">
        <f t="shared" si="5"/>
        <v>0</v>
      </c>
      <c r="M65" s="13"/>
    </row>
    <row r="66" s="1" customFormat="1" ht="43.2" outlineLevel="1" spans="1:13">
      <c r="A66" s="15">
        <v>13</v>
      </c>
      <c r="B66" s="21" t="s">
        <v>62</v>
      </c>
      <c r="C66" s="21"/>
      <c r="D66" s="15"/>
      <c r="E66" s="15"/>
      <c r="F66" s="22" t="s">
        <v>156</v>
      </c>
      <c r="G66" s="39">
        <v>7</v>
      </c>
      <c r="H66" s="21" t="s">
        <v>33</v>
      </c>
      <c r="I66" s="23"/>
      <c r="J66" s="23"/>
      <c r="K66" s="40">
        <f t="shared" si="4"/>
        <v>0</v>
      </c>
      <c r="L66" s="40">
        <f t="shared" si="5"/>
        <v>0</v>
      </c>
      <c r="M66" s="13"/>
    </row>
    <row r="67" s="1" customFormat="1" ht="136" customHeight="1" outlineLevel="1" spans="1:13">
      <c r="A67" s="15">
        <v>14</v>
      </c>
      <c r="B67" s="21" t="s">
        <v>63</v>
      </c>
      <c r="C67" s="24" t="s">
        <v>38</v>
      </c>
      <c r="D67" s="21" t="s">
        <v>64</v>
      </c>
      <c r="E67" s="21" t="s">
        <v>65</v>
      </c>
      <c r="F67" s="22" t="s">
        <v>66</v>
      </c>
      <c r="G67" s="23">
        <v>6</v>
      </c>
      <c r="H67" s="21" t="s">
        <v>33</v>
      </c>
      <c r="I67" s="42"/>
      <c r="J67" s="23"/>
      <c r="K67" s="40">
        <f t="shared" si="4"/>
        <v>0</v>
      </c>
      <c r="L67" s="40">
        <f t="shared" si="5"/>
        <v>0</v>
      </c>
      <c r="M67" s="13"/>
    </row>
    <row r="68" s="1" customFormat="1" ht="136" customHeight="1" outlineLevel="1" spans="1:13">
      <c r="A68" s="15">
        <v>15</v>
      </c>
      <c r="B68" s="21" t="s">
        <v>67</v>
      </c>
      <c r="C68" s="24" t="s">
        <v>38</v>
      </c>
      <c r="D68" s="21" t="s">
        <v>68</v>
      </c>
      <c r="E68" s="21" t="s">
        <v>69</v>
      </c>
      <c r="F68" s="22" t="s">
        <v>66</v>
      </c>
      <c r="G68" s="23">
        <v>1</v>
      </c>
      <c r="H68" s="21" t="s">
        <v>33</v>
      </c>
      <c r="I68" s="42"/>
      <c r="J68" s="23"/>
      <c r="K68" s="40">
        <f t="shared" si="4"/>
        <v>0</v>
      </c>
      <c r="L68" s="40">
        <f t="shared" si="5"/>
        <v>0</v>
      </c>
      <c r="M68" s="13"/>
    </row>
    <row r="69" s="1" customFormat="1" ht="134" customHeight="1" outlineLevel="1" spans="1:13">
      <c r="A69" s="15">
        <v>16</v>
      </c>
      <c r="B69" s="21" t="s">
        <v>70</v>
      </c>
      <c r="C69" s="24" t="s">
        <v>38</v>
      </c>
      <c r="D69" s="21" t="s">
        <v>71</v>
      </c>
      <c r="E69" s="21" t="s">
        <v>72</v>
      </c>
      <c r="F69" s="22" t="s">
        <v>66</v>
      </c>
      <c r="G69" s="23">
        <v>7</v>
      </c>
      <c r="H69" s="21" t="s">
        <v>33</v>
      </c>
      <c r="I69" s="42"/>
      <c r="J69" s="23"/>
      <c r="K69" s="40">
        <f t="shared" si="4"/>
        <v>0</v>
      </c>
      <c r="L69" s="40">
        <f t="shared" si="5"/>
        <v>0</v>
      </c>
      <c r="M69" s="13"/>
    </row>
    <row r="70" s="1" customFormat="1" ht="134" customHeight="1" outlineLevel="1" spans="1:13">
      <c r="A70" s="15">
        <v>17</v>
      </c>
      <c r="B70" s="21" t="s">
        <v>73</v>
      </c>
      <c r="C70" s="24" t="s">
        <v>38</v>
      </c>
      <c r="D70" s="21" t="s">
        <v>74</v>
      </c>
      <c r="E70" s="21" t="s">
        <v>75</v>
      </c>
      <c r="F70" s="22" t="s">
        <v>66</v>
      </c>
      <c r="G70" s="23">
        <v>39</v>
      </c>
      <c r="H70" s="21" t="s">
        <v>33</v>
      </c>
      <c r="I70" s="42"/>
      <c r="J70" s="23"/>
      <c r="K70" s="40">
        <f t="shared" si="4"/>
        <v>0</v>
      </c>
      <c r="L70" s="40">
        <f t="shared" si="5"/>
        <v>0</v>
      </c>
      <c r="M70" s="13"/>
    </row>
    <row r="71" s="1" customFormat="1" ht="134" customHeight="1" outlineLevel="1" spans="1:13">
      <c r="A71" s="15">
        <v>18</v>
      </c>
      <c r="B71" s="21" t="s">
        <v>160</v>
      </c>
      <c r="C71" s="24" t="s">
        <v>38</v>
      </c>
      <c r="D71" s="21" t="s">
        <v>161</v>
      </c>
      <c r="E71" s="21" t="s">
        <v>75</v>
      </c>
      <c r="F71" s="22" t="s">
        <v>66</v>
      </c>
      <c r="G71" s="23">
        <v>4</v>
      </c>
      <c r="H71" s="21" t="s">
        <v>33</v>
      </c>
      <c r="I71" s="42"/>
      <c r="J71" s="23"/>
      <c r="K71" s="40">
        <f t="shared" si="4"/>
        <v>0</v>
      </c>
      <c r="L71" s="40">
        <f t="shared" si="5"/>
        <v>0</v>
      </c>
      <c r="M71" s="13"/>
    </row>
    <row r="72" s="1" customFormat="1" ht="134" customHeight="1" outlineLevel="1" spans="1:13">
      <c r="A72" s="15">
        <v>19</v>
      </c>
      <c r="B72" s="21" t="s">
        <v>85</v>
      </c>
      <c r="C72" s="24" t="s">
        <v>38</v>
      </c>
      <c r="D72" s="48" t="s">
        <v>86</v>
      </c>
      <c r="E72" s="49" t="s">
        <v>87</v>
      </c>
      <c r="F72" s="22" t="s">
        <v>66</v>
      </c>
      <c r="G72" s="27">
        <v>6</v>
      </c>
      <c r="H72" s="21" t="s">
        <v>33</v>
      </c>
      <c r="I72" s="42"/>
      <c r="J72" s="23"/>
      <c r="K72" s="40">
        <f t="shared" si="4"/>
        <v>0</v>
      </c>
      <c r="L72" s="40">
        <f t="shared" si="5"/>
        <v>0</v>
      </c>
      <c r="M72" s="13"/>
    </row>
    <row r="73" s="1" customFormat="1" ht="57.6" outlineLevel="1" spans="1:13">
      <c r="A73" s="15">
        <v>20</v>
      </c>
      <c r="B73" s="21" t="s">
        <v>88</v>
      </c>
      <c r="C73" s="24" t="s">
        <v>38</v>
      </c>
      <c r="D73" s="21" t="s">
        <v>89</v>
      </c>
      <c r="E73" s="21"/>
      <c r="F73" s="22" t="s">
        <v>53</v>
      </c>
      <c r="G73" s="23">
        <f>G69+G70</f>
        <v>46</v>
      </c>
      <c r="H73" s="21" t="s">
        <v>29</v>
      </c>
      <c r="I73" s="42"/>
      <c r="J73" s="23"/>
      <c r="K73" s="40">
        <f t="shared" si="4"/>
        <v>0</v>
      </c>
      <c r="L73" s="40">
        <f t="shared" si="5"/>
        <v>0</v>
      </c>
      <c r="M73" s="13"/>
    </row>
    <row r="74" s="1" customFormat="1" ht="57.6" outlineLevel="1" spans="1:13">
      <c r="A74" s="15">
        <v>21</v>
      </c>
      <c r="B74" s="21" t="s">
        <v>90</v>
      </c>
      <c r="C74" s="24" t="s">
        <v>38</v>
      </c>
      <c r="D74" s="48" t="s">
        <v>91</v>
      </c>
      <c r="E74" s="15" t="s">
        <v>92</v>
      </c>
      <c r="F74" s="22" t="s">
        <v>53</v>
      </c>
      <c r="G74" s="39">
        <f>G72</f>
        <v>6</v>
      </c>
      <c r="H74" s="21" t="s">
        <v>29</v>
      </c>
      <c r="I74" s="42"/>
      <c r="J74" s="23"/>
      <c r="K74" s="40">
        <f t="shared" si="4"/>
        <v>0</v>
      </c>
      <c r="L74" s="40">
        <f t="shared" si="5"/>
        <v>0</v>
      </c>
      <c r="M74" s="13"/>
    </row>
    <row r="75" s="1" customFormat="1" ht="57.6" outlineLevel="1" spans="1:13">
      <c r="A75" s="15">
        <v>22</v>
      </c>
      <c r="B75" s="28" t="s">
        <v>93</v>
      </c>
      <c r="C75" s="21"/>
      <c r="D75" s="21" t="s">
        <v>94</v>
      </c>
      <c r="E75" s="15"/>
      <c r="F75" s="22" t="s">
        <v>53</v>
      </c>
      <c r="G75" s="39">
        <v>3</v>
      </c>
      <c r="H75" s="15" t="s">
        <v>33</v>
      </c>
      <c r="I75" s="39"/>
      <c r="J75" s="39"/>
      <c r="K75" s="40">
        <f t="shared" si="4"/>
        <v>0</v>
      </c>
      <c r="L75" s="40">
        <f t="shared" si="5"/>
        <v>0</v>
      </c>
      <c r="M75" s="13"/>
    </row>
    <row r="76" s="1" customFormat="1" ht="57.6" outlineLevel="1" spans="1:13">
      <c r="A76" s="15">
        <v>23</v>
      </c>
      <c r="B76" s="21" t="s">
        <v>162</v>
      </c>
      <c r="C76" s="15"/>
      <c r="D76" s="15"/>
      <c r="E76" s="21" t="s">
        <v>163</v>
      </c>
      <c r="F76" s="22" t="s">
        <v>97</v>
      </c>
      <c r="G76" s="23">
        <v>1</v>
      </c>
      <c r="H76" s="15" t="s">
        <v>29</v>
      </c>
      <c r="I76" s="39"/>
      <c r="J76" s="39"/>
      <c r="K76" s="40">
        <f t="shared" si="4"/>
        <v>0</v>
      </c>
      <c r="L76" s="40">
        <f t="shared" si="5"/>
        <v>0</v>
      </c>
      <c r="M76" s="13"/>
    </row>
    <row r="77" s="1" customFormat="1" ht="57.6" outlineLevel="1" spans="1:13">
      <c r="A77" s="15">
        <v>24</v>
      </c>
      <c r="B77" s="21" t="s">
        <v>164</v>
      </c>
      <c r="C77" s="15"/>
      <c r="D77" s="15"/>
      <c r="E77" s="21" t="s">
        <v>165</v>
      </c>
      <c r="F77" s="22" t="s">
        <v>97</v>
      </c>
      <c r="G77" s="23">
        <v>6</v>
      </c>
      <c r="H77" s="15" t="s">
        <v>29</v>
      </c>
      <c r="I77" s="39"/>
      <c r="J77" s="39"/>
      <c r="K77" s="40">
        <f t="shared" si="4"/>
        <v>0</v>
      </c>
      <c r="L77" s="40">
        <f t="shared" si="5"/>
        <v>0</v>
      </c>
      <c r="M77" s="13"/>
    </row>
    <row r="78" s="1" customFormat="1" ht="43.2" outlineLevel="1" spans="1:13">
      <c r="A78" s="15">
        <v>25</v>
      </c>
      <c r="B78" s="21" t="s">
        <v>100</v>
      </c>
      <c r="C78" s="15"/>
      <c r="D78" s="15"/>
      <c r="E78" s="21" t="s">
        <v>101</v>
      </c>
      <c r="F78" s="22" t="s">
        <v>102</v>
      </c>
      <c r="G78" s="23">
        <v>80</v>
      </c>
      <c r="H78" s="15" t="s">
        <v>29</v>
      </c>
      <c r="I78" s="39"/>
      <c r="J78" s="39"/>
      <c r="K78" s="40">
        <f t="shared" si="4"/>
        <v>0</v>
      </c>
      <c r="L78" s="40">
        <f t="shared" si="5"/>
        <v>0</v>
      </c>
      <c r="M78" s="13"/>
    </row>
    <row r="79" s="1" customFormat="1" ht="57.6" outlineLevel="1" spans="1:13">
      <c r="A79" s="15">
        <v>26</v>
      </c>
      <c r="B79" s="21" t="s">
        <v>103</v>
      </c>
      <c r="C79" s="15"/>
      <c r="D79" s="15" t="s">
        <v>104</v>
      </c>
      <c r="E79" s="15"/>
      <c r="F79" s="22" t="s">
        <v>105</v>
      </c>
      <c r="G79" s="39">
        <v>1693.2</v>
      </c>
      <c r="H79" s="15" t="s">
        <v>106</v>
      </c>
      <c r="I79" s="39"/>
      <c r="J79" s="39"/>
      <c r="K79" s="40">
        <f t="shared" si="4"/>
        <v>0</v>
      </c>
      <c r="L79" s="40">
        <f t="shared" si="5"/>
        <v>0</v>
      </c>
      <c r="M79" s="13"/>
    </row>
    <row r="80" s="1" customFormat="1" ht="57.6" outlineLevel="1" spans="1:13">
      <c r="A80" s="15">
        <v>27</v>
      </c>
      <c r="B80" s="21" t="s">
        <v>107</v>
      </c>
      <c r="C80" s="15"/>
      <c r="D80" s="15" t="s">
        <v>108</v>
      </c>
      <c r="E80" s="15"/>
      <c r="F80" s="22" t="s">
        <v>166</v>
      </c>
      <c r="G80" s="39">
        <v>279.12</v>
      </c>
      <c r="H80" s="15" t="s">
        <v>106</v>
      </c>
      <c r="I80" s="39"/>
      <c r="J80" s="39"/>
      <c r="K80" s="40">
        <f t="shared" si="4"/>
        <v>0</v>
      </c>
      <c r="L80" s="40">
        <f t="shared" si="5"/>
        <v>0</v>
      </c>
      <c r="M80" s="13"/>
    </row>
    <row r="81" s="1" customFormat="1" ht="57.6" outlineLevel="1" spans="1:13">
      <c r="A81" s="15">
        <v>28</v>
      </c>
      <c r="B81" s="21" t="s">
        <v>109</v>
      </c>
      <c r="C81" s="15"/>
      <c r="D81" s="15" t="s">
        <v>110</v>
      </c>
      <c r="E81" s="15"/>
      <c r="F81" s="22" t="s">
        <v>111</v>
      </c>
      <c r="G81" s="23">
        <f>G79*0.3</f>
        <v>507.96</v>
      </c>
      <c r="H81" s="15" t="s">
        <v>106</v>
      </c>
      <c r="I81" s="39"/>
      <c r="J81" s="39"/>
      <c r="K81" s="40">
        <f t="shared" si="4"/>
        <v>0</v>
      </c>
      <c r="L81" s="40">
        <f t="shared" si="5"/>
        <v>0</v>
      </c>
      <c r="M81" s="13"/>
    </row>
    <row r="82" s="1" customFormat="1" ht="57.6" outlineLevel="1" spans="1:13">
      <c r="A82" s="15">
        <v>29</v>
      </c>
      <c r="B82" s="21" t="s">
        <v>112</v>
      </c>
      <c r="C82" s="15"/>
      <c r="D82" s="15"/>
      <c r="E82" s="21" t="s">
        <v>113</v>
      </c>
      <c r="F82" s="22" t="s">
        <v>102</v>
      </c>
      <c r="G82" s="23">
        <f>(G79+G80)*0.4</f>
        <v>788.928</v>
      </c>
      <c r="H82" s="15" t="s">
        <v>114</v>
      </c>
      <c r="I82" s="39"/>
      <c r="J82" s="39"/>
      <c r="K82" s="40">
        <f t="shared" si="4"/>
        <v>0</v>
      </c>
      <c r="L82" s="40">
        <f t="shared" si="5"/>
        <v>0</v>
      </c>
      <c r="M82" s="13"/>
    </row>
    <row r="83" s="1" customFormat="1" ht="57.6" outlineLevel="1" spans="1:13">
      <c r="A83" s="15">
        <v>30</v>
      </c>
      <c r="B83" s="21" t="s">
        <v>115</v>
      </c>
      <c r="C83" s="21"/>
      <c r="D83" s="21" t="s">
        <v>116</v>
      </c>
      <c r="E83" s="15"/>
      <c r="F83" s="22" t="s">
        <v>111</v>
      </c>
      <c r="G83" s="39">
        <f>G55+G56</f>
        <v>3</v>
      </c>
      <c r="H83" s="15" t="s">
        <v>29</v>
      </c>
      <c r="I83" s="39"/>
      <c r="J83" s="39"/>
      <c r="K83" s="40">
        <f t="shared" si="4"/>
        <v>0</v>
      </c>
      <c r="L83" s="40">
        <f t="shared" si="5"/>
        <v>0</v>
      </c>
      <c r="M83" s="13"/>
    </row>
    <row r="84" s="1" customFormat="1" ht="57.6" outlineLevel="1" spans="1:13">
      <c r="A84" s="15">
        <v>31</v>
      </c>
      <c r="B84" s="21" t="s">
        <v>117</v>
      </c>
      <c r="C84" s="21"/>
      <c r="D84" s="21" t="s">
        <v>118</v>
      </c>
      <c r="E84" s="15"/>
      <c r="F84" s="22" t="s">
        <v>111</v>
      </c>
      <c r="G84" s="39">
        <f>G54</f>
        <v>3</v>
      </c>
      <c r="H84" s="15" t="s">
        <v>29</v>
      </c>
      <c r="I84" s="39"/>
      <c r="J84" s="39"/>
      <c r="K84" s="40">
        <f t="shared" si="4"/>
        <v>0</v>
      </c>
      <c r="L84" s="40">
        <f t="shared" si="5"/>
        <v>0</v>
      </c>
      <c r="M84" s="13"/>
    </row>
    <row r="85" s="1" customFormat="1" ht="57.6" outlineLevel="1" spans="1:13">
      <c r="A85" s="15">
        <v>32</v>
      </c>
      <c r="B85" s="21" t="s">
        <v>119</v>
      </c>
      <c r="C85" s="15"/>
      <c r="D85" s="15" t="s">
        <v>167</v>
      </c>
      <c r="E85" s="15"/>
      <c r="F85" s="22" t="s">
        <v>120</v>
      </c>
      <c r="G85" s="23">
        <f>1754+1302.27+33.08*2</f>
        <v>3122.43</v>
      </c>
      <c r="H85" s="15" t="s">
        <v>106</v>
      </c>
      <c r="I85" s="39"/>
      <c r="J85" s="39"/>
      <c r="K85" s="40">
        <f t="shared" si="4"/>
        <v>0</v>
      </c>
      <c r="L85" s="40">
        <f t="shared" si="5"/>
        <v>0</v>
      </c>
      <c r="M85" s="13"/>
    </row>
    <row r="86" s="1" customFormat="1" ht="57.6" outlineLevel="1" spans="1:13">
      <c r="A86" s="15">
        <v>33</v>
      </c>
      <c r="B86" s="21" t="s">
        <v>121</v>
      </c>
      <c r="C86" s="21"/>
      <c r="D86" s="15"/>
      <c r="E86" s="15"/>
      <c r="F86" s="22" t="s">
        <v>120</v>
      </c>
      <c r="G86" s="39">
        <v>165.85</v>
      </c>
      <c r="H86" s="15" t="s">
        <v>106</v>
      </c>
      <c r="I86" s="39"/>
      <c r="J86" s="39"/>
      <c r="K86" s="40">
        <f t="shared" si="4"/>
        <v>0</v>
      </c>
      <c r="L86" s="40">
        <f t="shared" si="5"/>
        <v>0</v>
      </c>
      <c r="M86" s="13"/>
    </row>
    <row r="87" s="1" customFormat="1" ht="57.6" outlineLevel="1" spans="1:13">
      <c r="A87" s="15">
        <v>34</v>
      </c>
      <c r="B87" s="21" t="s">
        <v>122</v>
      </c>
      <c r="C87" s="21"/>
      <c r="D87" s="21"/>
      <c r="E87" s="21"/>
      <c r="F87" s="22" t="s">
        <v>120</v>
      </c>
      <c r="G87" s="23">
        <v>211.85</v>
      </c>
      <c r="H87" s="21" t="s">
        <v>106</v>
      </c>
      <c r="I87" s="23"/>
      <c r="J87" s="23"/>
      <c r="K87" s="40">
        <f t="shared" si="4"/>
        <v>0</v>
      </c>
      <c r="L87" s="40">
        <f t="shared" si="5"/>
        <v>0</v>
      </c>
      <c r="M87" s="13"/>
    </row>
    <row r="88" s="1" customFormat="1" ht="57.6" outlineLevel="1" spans="1:13">
      <c r="A88" s="15">
        <v>35</v>
      </c>
      <c r="B88" s="21" t="s">
        <v>124</v>
      </c>
      <c r="C88" s="21"/>
      <c r="D88" s="21" t="s">
        <v>125</v>
      </c>
      <c r="E88" s="21"/>
      <c r="F88" s="22" t="s">
        <v>120</v>
      </c>
      <c r="G88" s="23">
        <v>930</v>
      </c>
      <c r="H88" s="21" t="s">
        <v>106</v>
      </c>
      <c r="I88" s="23"/>
      <c r="J88" s="23"/>
      <c r="K88" s="40">
        <f t="shared" si="4"/>
        <v>0</v>
      </c>
      <c r="L88" s="40">
        <f t="shared" si="5"/>
        <v>0</v>
      </c>
      <c r="M88" s="13"/>
    </row>
    <row r="89" s="1" customFormat="1" ht="57.6" outlineLevel="1" spans="1:13">
      <c r="A89" s="15">
        <v>36</v>
      </c>
      <c r="B89" s="21" t="s">
        <v>124</v>
      </c>
      <c r="C89" s="21"/>
      <c r="D89" s="21" t="s">
        <v>126</v>
      </c>
      <c r="E89" s="21"/>
      <c r="F89" s="22" t="s">
        <v>120</v>
      </c>
      <c r="G89" s="23">
        <v>90</v>
      </c>
      <c r="H89" s="21" t="s">
        <v>106</v>
      </c>
      <c r="I89" s="23"/>
      <c r="J89" s="23"/>
      <c r="K89" s="40">
        <f t="shared" si="4"/>
        <v>0</v>
      </c>
      <c r="L89" s="40">
        <f t="shared" si="5"/>
        <v>0</v>
      </c>
      <c r="M89" s="13"/>
    </row>
    <row r="90" s="1" customFormat="1" ht="57.6" outlineLevel="1" spans="1:13">
      <c r="A90" s="15">
        <v>37</v>
      </c>
      <c r="B90" s="21" t="s">
        <v>124</v>
      </c>
      <c r="C90" s="21"/>
      <c r="D90" s="21" t="s">
        <v>127</v>
      </c>
      <c r="E90" s="21"/>
      <c r="F90" s="22" t="s">
        <v>120</v>
      </c>
      <c r="G90" s="39">
        <v>165.85</v>
      </c>
      <c r="H90" s="21" t="s">
        <v>106</v>
      </c>
      <c r="I90" s="23"/>
      <c r="J90" s="23"/>
      <c r="K90" s="40">
        <f t="shared" si="4"/>
        <v>0</v>
      </c>
      <c r="L90" s="40">
        <f t="shared" si="5"/>
        <v>0</v>
      </c>
      <c r="M90" s="13"/>
    </row>
    <row r="91" s="1" customFormat="1" ht="57.6" outlineLevel="1" spans="1:13">
      <c r="A91" s="15">
        <v>38</v>
      </c>
      <c r="B91" s="21" t="s">
        <v>124</v>
      </c>
      <c r="C91" s="21"/>
      <c r="D91" s="15" t="s">
        <v>168</v>
      </c>
      <c r="E91" s="15"/>
      <c r="F91" s="22" t="s">
        <v>120</v>
      </c>
      <c r="G91" s="39">
        <v>165.85</v>
      </c>
      <c r="H91" s="21" t="s">
        <v>106</v>
      </c>
      <c r="I91" s="23"/>
      <c r="J91" s="23"/>
      <c r="K91" s="40">
        <f t="shared" si="4"/>
        <v>0</v>
      </c>
      <c r="L91" s="40">
        <f t="shared" si="5"/>
        <v>0</v>
      </c>
      <c r="M91" s="13"/>
    </row>
    <row r="92" s="1" customFormat="1" ht="57.6" outlineLevel="1" spans="1:13">
      <c r="A92" s="15">
        <v>39</v>
      </c>
      <c r="B92" s="21" t="s">
        <v>169</v>
      </c>
      <c r="C92" s="21"/>
      <c r="D92" s="15" t="s">
        <v>170</v>
      </c>
      <c r="E92" s="15"/>
      <c r="F92" s="22" t="s">
        <v>120</v>
      </c>
      <c r="G92" s="39">
        <v>200</v>
      </c>
      <c r="H92" s="21" t="s">
        <v>106</v>
      </c>
      <c r="I92" s="23"/>
      <c r="J92" s="23"/>
      <c r="K92" s="40">
        <f t="shared" si="4"/>
        <v>0</v>
      </c>
      <c r="L92" s="40">
        <f t="shared" si="5"/>
        <v>0</v>
      </c>
      <c r="M92" s="13"/>
    </row>
    <row r="93" s="1" customFormat="1" ht="57.6" outlineLevel="1" spans="1:13">
      <c r="A93" s="15">
        <v>40</v>
      </c>
      <c r="B93" s="21" t="s">
        <v>169</v>
      </c>
      <c r="C93" s="21"/>
      <c r="D93" s="15" t="s">
        <v>171</v>
      </c>
      <c r="E93" s="15"/>
      <c r="F93" s="22" t="s">
        <v>120</v>
      </c>
      <c r="G93" s="39">
        <v>225.33</v>
      </c>
      <c r="H93" s="21" t="s">
        <v>106</v>
      </c>
      <c r="I93" s="23"/>
      <c r="J93" s="23"/>
      <c r="K93" s="40">
        <f t="shared" si="4"/>
        <v>0</v>
      </c>
      <c r="L93" s="40">
        <f t="shared" si="5"/>
        <v>0</v>
      </c>
      <c r="M93" s="13"/>
    </row>
    <row r="94" s="1" customFormat="1" ht="57.6" outlineLevel="1" spans="1:13">
      <c r="A94" s="15">
        <v>41</v>
      </c>
      <c r="B94" s="21" t="s">
        <v>169</v>
      </c>
      <c r="C94" s="21"/>
      <c r="D94" s="15" t="s">
        <v>172</v>
      </c>
      <c r="E94" s="15"/>
      <c r="F94" s="22" t="s">
        <v>120</v>
      </c>
      <c r="G94" s="39">
        <v>58.78</v>
      </c>
      <c r="H94" s="21" t="s">
        <v>106</v>
      </c>
      <c r="I94" s="23"/>
      <c r="J94" s="23"/>
      <c r="K94" s="40">
        <f t="shared" si="4"/>
        <v>0</v>
      </c>
      <c r="L94" s="40">
        <f t="shared" si="5"/>
        <v>0</v>
      </c>
      <c r="M94" s="13"/>
    </row>
    <row r="95" s="1" customFormat="1" ht="57.6" outlineLevel="1" spans="1:13">
      <c r="A95" s="15">
        <v>42</v>
      </c>
      <c r="B95" s="21" t="s">
        <v>169</v>
      </c>
      <c r="C95" s="21"/>
      <c r="D95" s="15" t="s">
        <v>173</v>
      </c>
      <c r="E95" s="15"/>
      <c r="F95" s="22" t="s">
        <v>174</v>
      </c>
      <c r="G95" s="39">
        <v>327.36</v>
      </c>
      <c r="H95" s="21" t="s">
        <v>106</v>
      </c>
      <c r="I95" s="23"/>
      <c r="J95" s="23"/>
      <c r="K95" s="40">
        <f t="shared" si="4"/>
        <v>0</v>
      </c>
      <c r="L95" s="40">
        <f t="shared" si="5"/>
        <v>0</v>
      </c>
      <c r="M95" s="13"/>
    </row>
    <row r="96" s="1" customFormat="1" ht="158.4" outlineLevel="1" spans="1:13">
      <c r="A96" s="15">
        <v>43</v>
      </c>
      <c r="B96" s="21" t="s">
        <v>131</v>
      </c>
      <c r="C96" s="15"/>
      <c r="D96" s="15" t="s">
        <v>132</v>
      </c>
      <c r="E96" s="15" t="s">
        <v>133</v>
      </c>
      <c r="F96" s="22" t="s">
        <v>134</v>
      </c>
      <c r="G96" s="39">
        <v>60</v>
      </c>
      <c r="H96" s="15" t="s">
        <v>106</v>
      </c>
      <c r="I96" s="39"/>
      <c r="J96" s="39"/>
      <c r="K96" s="40">
        <f t="shared" si="4"/>
        <v>0</v>
      </c>
      <c r="L96" s="40">
        <f t="shared" si="5"/>
        <v>0</v>
      </c>
      <c r="M96" s="13"/>
    </row>
    <row r="97" s="1" customFormat="1" ht="158.4" outlineLevel="1" spans="1:13">
      <c r="A97" s="15">
        <v>44</v>
      </c>
      <c r="B97" s="21" t="s">
        <v>135</v>
      </c>
      <c r="C97" s="15"/>
      <c r="D97" s="15" t="s">
        <v>136</v>
      </c>
      <c r="E97" s="15" t="s">
        <v>137</v>
      </c>
      <c r="F97" s="22" t="s">
        <v>134</v>
      </c>
      <c r="G97" s="39">
        <v>90.09</v>
      </c>
      <c r="H97" s="15" t="s">
        <v>106</v>
      </c>
      <c r="I97" s="39"/>
      <c r="J97" s="39"/>
      <c r="K97" s="40">
        <f t="shared" si="4"/>
        <v>0</v>
      </c>
      <c r="L97" s="40">
        <f t="shared" si="5"/>
        <v>0</v>
      </c>
      <c r="M97" s="13"/>
    </row>
    <row r="98" s="1" customFormat="1" ht="43.2" outlineLevel="1" spans="1:13">
      <c r="A98" s="15">
        <v>45</v>
      </c>
      <c r="B98" s="21" t="s">
        <v>138</v>
      </c>
      <c r="C98" s="15"/>
      <c r="D98" s="15" t="s">
        <v>139</v>
      </c>
      <c r="E98" s="15"/>
      <c r="F98" s="22" t="s">
        <v>58</v>
      </c>
      <c r="G98" s="39">
        <v>358</v>
      </c>
      <c r="H98" s="15" t="s">
        <v>140</v>
      </c>
      <c r="I98" s="39"/>
      <c r="J98" s="39"/>
      <c r="K98" s="40">
        <f t="shared" si="4"/>
        <v>0</v>
      </c>
      <c r="L98" s="40">
        <f t="shared" si="5"/>
        <v>0</v>
      </c>
      <c r="M98" s="13"/>
    </row>
    <row r="99" s="1" customFormat="1" ht="143" customHeight="1" outlineLevel="1" spans="1:13">
      <c r="A99" s="15">
        <v>46</v>
      </c>
      <c r="B99" s="21" t="s">
        <v>175</v>
      </c>
      <c r="C99" s="25" t="s">
        <v>80</v>
      </c>
      <c r="D99" s="21" t="s">
        <v>176</v>
      </c>
      <c r="E99" s="22" t="s">
        <v>177</v>
      </c>
      <c r="F99" s="22" t="s">
        <v>66</v>
      </c>
      <c r="G99" s="39">
        <v>9</v>
      </c>
      <c r="H99" s="15" t="s">
        <v>29</v>
      </c>
      <c r="I99" s="39"/>
      <c r="J99" s="39"/>
      <c r="K99" s="40">
        <f t="shared" si="4"/>
        <v>0</v>
      </c>
      <c r="L99" s="40">
        <f t="shared" si="5"/>
        <v>0</v>
      </c>
      <c r="M99" s="71" t="s">
        <v>84</v>
      </c>
    </row>
    <row r="100" s="1" customFormat="1" ht="138" customHeight="1" outlineLevel="1" spans="1:13">
      <c r="A100" s="15">
        <v>47</v>
      </c>
      <c r="B100" s="21" t="s">
        <v>178</v>
      </c>
      <c r="C100" s="25" t="s">
        <v>80</v>
      </c>
      <c r="D100" s="21" t="s">
        <v>179</v>
      </c>
      <c r="E100" s="21" t="s">
        <v>180</v>
      </c>
      <c r="F100" s="22" t="s">
        <v>66</v>
      </c>
      <c r="G100" s="39">
        <v>9</v>
      </c>
      <c r="H100" s="15" t="s">
        <v>181</v>
      </c>
      <c r="I100" s="39"/>
      <c r="J100" s="39"/>
      <c r="K100" s="40">
        <f t="shared" si="4"/>
        <v>0</v>
      </c>
      <c r="L100" s="40">
        <f t="shared" si="5"/>
        <v>0</v>
      </c>
      <c r="M100" s="72"/>
    </row>
    <row r="101" s="1" customFormat="1" ht="141" customHeight="1" outlineLevel="1" spans="1:13">
      <c r="A101" s="15">
        <v>48</v>
      </c>
      <c r="B101" s="21" t="s">
        <v>182</v>
      </c>
      <c r="C101" s="25" t="s">
        <v>80</v>
      </c>
      <c r="D101" s="21" t="s">
        <v>183</v>
      </c>
      <c r="E101" s="21" t="s">
        <v>184</v>
      </c>
      <c r="F101" s="22" t="s">
        <v>66</v>
      </c>
      <c r="G101" s="39">
        <v>9</v>
      </c>
      <c r="H101" s="15" t="s">
        <v>33</v>
      </c>
      <c r="I101" s="39"/>
      <c r="J101" s="39"/>
      <c r="K101" s="40">
        <f t="shared" si="4"/>
        <v>0</v>
      </c>
      <c r="L101" s="40">
        <f t="shared" si="5"/>
        <v>0</v>
      </c>
      <c r="M101" s="72"/>
    </row>
    <row r="102" s="1" customFormat="1" ht="139" customHeight="1" outlineLevel="1" spans="1:13">
      <c r="A102" s="15">
        <v>49</v>
      </c>
      <c r="B102" s="21" t="s">
        <v>185</v>
      </c>
      <c r="C102" s="25" t="s">
        <v>80</v>
      </c>
      <c r="D102" s="21" t="s">
        <v>186</v>
      </c>
      <c r="E102" s="21" t="s">
        <v>187</v>
      </c>
      <c r="F102" s="22" t="s">
        <v>66</v>
      </c>
      <c r="G102" s="39">
        <v>1</v>
      </c>
      <c r="H102" s="15" t="s">
        <v>33</v>
      </c>
      <c r="I102" s="39"/>
      <c r="J102" s="39"/>
      <c r="K102" s="40">
        <f t="shared" si="4"/>
        <v>0</v>
      </c>
      <c r="L102" s="40">
        <f t="shared" si="5"/>
        <v>0</v>
      </c>
      <c r="M102" s="72"/>
    </row>
    <row r="103" s="1" customFormat="1" ht="147" customHeight="1" outlineLevel="1" spans="1:13">
      <c r="A103" s="15">
        <v>50</v>
      </c>
      <c r="B103" s="21" t="s">
        <v>188</v>
      </c>
      <c r="C103" s="25" t="s">
        <v>80</v>
      </c>
      <c r="D103" s="21" t="s">
        <v>189</v>
      </c>
      <c r="E103" s="21" t="s">
        <v>190</v>
      </c>
      <c r="F103" s="22" t="s">
        <v>66</v>
      </c>
      <c r="G103" s="39">
        <v>2</v>
      </c>
      <c r="H103" s="15" t="s">
        <v>33</v>
      </c>
      <c r="I103" s="39"/>
      <c r="J103" s="39"/>
      <c r="K103" s="40">
        <f t="shared" si="4"/>
        <v>0</v>
      </c>
      <c r="L103" s="40">
        <f t="shared" si="5"/>
        <v>0</v>
      </c>
      <c r="M103" s="72"/>
    </row>
    <row r="104" s="1" customFormat="1" ht="140" customHeight="1" outlineLevel="1" spans="1:13">
      <c r="A104" s="15">
        <v>51</v>
      </c>
      <c r="B104" s="21" t="s">
        <v>191</v>
      </c>
      <c r="C104" s="25" t="s">
        <v>80</v>
      </c>
      <c r="D104" s="21" t="s">
        <v>192</v>
      </c>
      <c r="E104" s="21" t="s">
        <v>193</v>
      </c>
      <c r="F104" s="22" t="s">
        <v>66</v>
      </c>
      <c r="G104" s="39">
        <v>1</v>
      </c>
      <c r="H104" s="15" t="s">
        <v>33</v>
      </c>
      <c r="I104" s="39"/>
      <c r="J104" s="39"/>
      <c r="K104" s="40">
        <f t="shared" si="4"/>
        <v>0</v>
      </c>
      <c r="L104" s="40">
        <f t="shared" si="5"/>
        <v>0</v>
      </c>
      <c r="M104" s="72"/>
    </row>
    <row r="105" s="1" customFormat="1" ht="138" customHeight="1" outlineLevel="1" spans="1:13">
      <c r="A105" s="15">
        <v>52</v>
      </c>
      <c r="B105" s="21" t="s">
        <v>194</v>
      </c>
      <c r="C105" s="25" t="s">
        <v>80</v>
      </c>
      <c r="D105" s="21" t="s">
        <v>195</v>
      </c>
      <c r="E105" s="21" t="s">
        <v>196</v>
      </c>
      <c r="F105" s="22" t="s">
        <v>66</v>
      </c>
      <c r="G105" s="39">
        <v>10</v>
      </c>
      <c r="H105" s="15" t="s">
        <v>33</v>
      </c>
      <c r="I105" s="39"/>
      <c r="J105" s="39"/>
      <c r="K105" s="40">
        <f t="shared" si="4"/>
        <v>0</v>
      </c>
      <c r="L105" s="40">
        <f t="shared" si="5"/>
        <v>0</v>
      </c>
      <c r="M105" s="73"/>
    </row>
    <row r="106" s="1" customFormat="1" ht="57.6" outlineLevel="1" spans="1:13">
      <c r="A106" s="15">
        <v>53</v>
      </c>
      <c r="B106" s="29" t="s">
        <v>141</v>
      </c>
      <c r="C106" s="21"/>
      <c r="D106" s="21"/>
      <c r="E106" s="21"/>
      <c r="F106" s="22" t="s">
        <v>120</v>
      </c>
      <c r="G106" s="23">
        <v>700</v>
      </c>
      <c r="H106" s="21" t="s">
        <v>106</v>
      </c>
      <c r="I106" s="23"/>
      <c r="J106" s="23"/>
      <c r="K106" s="40">
        <f t="shared" si="4"/>
        <v>0</v>
      </c>
      <c r="L106" s="40">
        <f t="shared" si="5"/>
        <v>0</v>
      </c>
      <c r="M106" s="13"/>
    </row>
    <row r="107" s="1" customFormat="1" ht="43.2" outlineLevel="1" spans="1:13">
      <c r="A107" s="15">
        <v>54</v>
      </c>
      <c r="B107" s="21" t="s">
        <v>138</v>
      </c>
      <c r="C107" s="21"/>
      <c r="D107" s="21" t="s">
        <v>145</v>
      </c>
      <c r="E107" s="21"/>
      <c r="F107" s="22" t="s">
        <v>58</v>
      </c>
      <c r="G107" s="23">
        <v>6</v>
      </c>
      <c r="H107" s="21" t="s">
        <v>140</v>
      </c>
      <c r="I107" s="23"/>
      <c r="J107" s="23"/>
      <c r="K107" s="40">
        <f t="shared" si="4"/>
        <v>0</v>
      </c>
      <c r="L107" s="40">
        <f t="shared" si="5"/>
        <v>0</v>
      </c>
      <c r="M107" s="13"/>
    </row>
    <row r="108" s="1" customFormat="1" ht="43.2" outlineLevel="1" spans="1:13">
      <c r="A108" s="15">
        <v>55</v>
      </c>
      <c r="B108" s="21" t="s">
        <v>143</v>
      </c>
      <c r="C108" s="15"/>
      <c r="D108" s="15"/>
      <c r="E108" s="15"/>
      <c r="F108" s="22" t="s">
        <v>58</v>
      </c>
      <c r="G108" s="39">
        <v>348</v>
      </c>
      <c r="H108" s="15" t="s">
        <v>144</v>
      </c>
      <c r="I108" s="39"/>
      <c r="J108" s="39"/>
      <c r="K108" s="40">
        <f t="shared" si="4"/>
        <v>0</v>
      </c>
      <c r="L108" s="40">
        <f t="shared" si="5"/>
        <v>0</v>
      </c>
      <c r="M108" s="13"/>
    </row>
    <row r="109" s="1" customFormat="1" ht="72" outlineLevel="1" spans="1:13">
      <c r="A109" s="15">
        <v>56</v>
      </c>
      <c r="B109" s="30" t="s">
        <v>146</v>
      </c>
      <c r="C109" s="50"/>
      <c r="D109" s="30" t="s">
        <v>197</v>
      </c>
      <c r="E109" s="50"/>
      <c r="F109" s="31" t="s">
        <v>148</v>
      </c>
      <c r="G109" s="51">
        <v>1</v>
      </c>
      <c r="H109" s="50" t="s">
        <v>149</v>
      </c>
      <c r="I109" s="51"/>
      <c r="J109" s="51"/>
      <c r="K109" s="40">
        <f t="shared" si="4"/>
        <v>0</v>
      </c>
      <c r="L109" s="40">
        <f t="shared" si="5"/>
        <v>0</v>
      </c>
      <c r="M109" s="44"/>
    </row>
    <row r="110" s="2" customFormat="1" customHeight="1" spans="1:13">
      <c r="A110" s="33" t="s">
        <v>150</v>
      </c>
      <c r="B110" s="34"/>
      <c r="C110" s="34"/>
      <c r="D110" s="34"/>
      <c r="E110" s="34"/>
      <c r="F110" s="34"/>
      <c r="G110" s="35"/>
      <c r="H110" s="34"/>
      <c r="I110" s="34"/>
      <c r="J110" s="34"/>
      <c r="K110" s="45"/>
      <c r="L110" s="46">
        <f>SUM(L54:L109)</f>
        <v>0</v>
      </c>
      <c r="M110" s="47"/>
    </row>
    <row r="111" s="1" customFormat="1" customHeight="1" spans="1:13">
      <c r="A111" s="13" t="s">
        <v>198</v>
      </c>
      <c r="B111" s="10" t="s">
        <v>7</v>
      </c>
      <c r="C111" s="10"/>
      <c r="D111" s="10"/>
      <c r="E111" s="10"/>
      <c r="F111" s="10"/>
      <c r="G111" s="14"/>
      <c r="H111" s="10"/>
      <c r="I111" s="14"/>
      <c r="J111" s="14"/>
      <c r="K111" s="14"/>
      <c r="L111" s="14"/>
      <c r="M111" s="10"/>
    </row>
    <row r="112" customFormat="1" ht="105" customHeight="1" outlineLevel="1" spans="1:13">
      <c r="A112" s="52">
        <v>1</v>
      </c>
      <c r="B112" s="53" t="s">
        <v>37</v>
      </c>
      <c r="C112" s="24" t="s">
        <v>38</v>
      </c>
      <c r="D112" s="53" t="s">
        <v>199</v>
      </c>
      <c r="E112" s="54" t="s">
        <v>200</v>
      </c>
      <c r="F112" s="55" t="s">
        <v>41</v>
      </c>
      <c r="G112" s="56">
        <v>57</v>
      </c>
      <c r="H112" s="57" t="s">
        <v>33</v>
      </c>
      <c r="I112" s="42"/>
      <c r="J112" s="74"/>
      <c r="K112" s="40">
        <f>+I112+J112</f>
        <v>0</v>
      </c>
      <c r="L112" s="40">
        <f>+K112*G112</f>
        <v>0</v>
      </c>
      <c r="M112" s="75"/>
    </row>
    <row r="113" customFormat="1" ht="107" customHeight="1" outlineLevel="1" spans="1:13">
      <c r="A113" s="52">
        <v>2</v>
      </c>
      <c r="B113" s="53" t="s">
        <v>201</v>
      </c>
      <c r="C113" s="24" t="s">
        <v>38</v>
      </c>
      <c r="D113" s="53" t="s">
        <v>202</v>
      </c>
      <c r="E113" s="54" t="s">
        <v>203</v>
      </c>
      <c r="F113" s="55" t="s">
        <v>41</v>
      </c>
      <c r="G113" s="56">
        <v>12</v>
      </c>
      <c r="H113" s="57" t="s">
        <v>33</v>
      </c>
      <c r="I113" s="42"/>
      <c r="J113" s="74"/>
      <c r="K113" s="40">
        <f t="shared" ref="K113:K140" si="6">+I113+J113</f>
        <v>0</v>
      </c>
      <c r="L113" s="40">
        <f t="shared" ref="L113:L140" si="7">+K113*G113</f>
        <v>0</v>
      </c>
      <c r="M113" s="75"/>
    </row>
    <row r="114" customFormat="1" ht="130" customHeight="1" outlineLevel="1" spans="1:13">
      <c r="A114" s="52">
        <v>3</v>
      </c>
      <c r="B114" s="53" t="s">
        <v>204</v>
      </c>
      <c r="C114" s="24" t="s">
        <v>38</v>
      </c>
      <c r="D114" s="53" t="s">
        <v>205</v>
      </c>
      <c r="E114" s="54" t="s">
        <v>206</v>
      </c>
      <c r="F114" s="22" t="s">
        <v>66</v>
      </c>
      <c r="G114" s="56">
        <v>2772</v>
      </c>
      <c r="H114" s="57" t="s">
        <v>33</v>
      </c>
      <c r="I114" s="42"/>
      <c r="J114" s="74"/>
      <c r="K114" s="40">
        <f t="shared" si="6"/>
        <v>0</v>
      </c>
      <c r="L114" s="40">
        <f t="shared" si="7"/>
        <v>0</v>
      </c>
      <c r="M114" s="75"/>
    </row>
    <row r="115" customFormat="1" ht="70" customHeight="1" outlineLevel="1" spans="1:13">
      <c r="A115" s="52">
        <v>4</v>
      </c>
      <c r="B115" s="53" t="s">
        <v>207</v>
      </c>
      <c r="C115" s="24" t="s">
        <v>38</v>
      </c>
      <c r="D115" s="58"/>
      <c r="E115" s="54" t="s">
        <v>208</v>
      </c>
      <c r="F115" s="55" t="s">
        <v>53</v>
      </c>
      <c r="G115" s="56">
        <v>194</v>
      </c>
      <c r="H115" s="57" t="s">
        <v>33</v>
      </c>
      <c r="I115" s="42"/>
      <c r="J115" s="74"/>
      <c r="K115" s="40">
        <f t="shared" si="6"/>
        <v>0</v>
      </c>
      <c r="L115" s="40">
        <f t="shared" si="7"/>
        <v>0</v>
      </c>
      <c r="M115" s="75"/>
    </row>
    <row r="116" customFormat="1" ht="108" customHeight="1" outlineLevel="1" spans="1:13">
      <c r="A116" s="52">
        <v>5</v>
      </c>
      <c r="B116" s="53" t="s">
        <v>47</v>
      </c>
      <c r="C116" s="24" t="s">
        <v>38</v>
      </c>
      <c r="D116" s="53" t="s">
        <v>48</v>
      </c>
      <c r="E116" s="54" t="s">
        <v>209</v>
      </c>
      <c r="F116" s="22" t="s">
        <v>41</v>
      </c>
      <c r="G116" s="56">
        <v>53</v>
      </c>
      <c r="H116" s="57" t="s">
        <v>33</v>
      </c>
      <c r="I116" s="42"/>
      <c r="J116" s="74"/>
      <c r="K116" s="40">
        <f t="shared" si="6"/>
        <v>0</v>
      </c>
      <c r="L116" s="40">
        <f t="shared" si="7"/>
        <v>0</v>
      </c>
      <c r="M116" s="75"/>
    </row>
    <row r="117" customFormat="1" ht="106" customHeight="1" outlineLevel="1" spans="1:13">
      <c r="A117" s="52">
        <v>6</v>
      </c>
      <c r="B117" s="53" t="s">
        <v>210</v>
      </c>
      <c r="C117" s="24" t="s">
        <v>38</v>
      </c>
      <c r="D117" s="53" t="s">
        <v>45</v>
      </c>
      <c r="E117" s="54" t="s">
        <v>211</v>
      </c>
      <c r="F117" s="22" t="s">
        <v>41</v>
      </c>
      <c r="G117" s="56">
        <v>3</v>
      </c>
      <c r="H117" s="57" t="s">
        <v>33</v>
      </c>
      <c r="I117" s="42"/>
      <c r="J117" s="74"/>
      <c r="K117" s="40">
        <f t="shared" si="6"/>
        <v>0</v>
      </c>
      <c r="L117" s="40">
        <f t="shared" si="7"/>
        <v>0</v>
      </c>
      <c r="M117" s="75"/>
    </row>
    <row r="118" customFormat="1" ht="129.6" outlineLevel="1" spans="1:13">
      <c r="A118" s="52">
        <v>7</v>
      </c>
      <c r="B118" s="53" t="s">
        <v>63</v>
      </c>
      <c r="C118" s="24" t="s">
        <v>38</v>
      </c>
      <c r="D118" s="53" t="s">
        <v>64</v>
      </c>
      <c r="E118" s="54" t="s">
        <v>212</v>
      </c>
      <c r="F118" s="22" t="s">
        <v>66</v>
      </c>
      <c r="G118" s="56">
        <v>101</v>
      </c>
      <c r="H118" s="57" t="s">
        <v>33</v>
      </c>
      <c r="I118" s="42"/>
      <c r="J118" s="74"/>
      <c r="K118" s="40">
        <f t="shared" si="6"/>
        <v>0</v>
      </c>
      <c r="L118" s="40">
        <f t="shared" si="7"/>
        <v>0</v>
      </c>
      <c r="M118" s="75"/>
    </row>
    <row r="119" customFormat="1" ht="108" customHeight="1" outlineLevel="1" spans="1:13">
      <c r="A119" s="52">
        <v>8</v>
      </c>
      <c r="B119" s="53" t="s">
        <v>213</v>
      </c>
      <c r="C119" s="24" t="s">
        <v>38</v>
      </c>
      <c r="D119" s="53" t="s">
        <v>43</v>
      </c>
      <c r="E119" s="54" t="s">
        <v>214</v>
      </c>
      <c r="F119" s="22" t="s">
        <v>41</v>
      </c>
      <c r="G119" s="56">
        <v>20</v>
      </c>
      <c r="H119" s="57" t="s">
        <v>33</v>
      </c>
      <c r="I119" s="42"/>
      <c r="J119" s="74"/>
      <c r="K119" s="40">
        <f t="shared" si="6"/>
        <v>0</v>
      </c>
      <c r="L119" s="40">
        <f t="shared" si="7"/>
        <v>0</v>
      </c>
      <c r="M119" s="75"/>
    </row>
    <row r="120" customFormat="1" ht="109" customHeight="1" outlineLevel="1" spans="1:13">
      <c r="A120" s="52">
        <v>9</v>
      </c>
      <c r="B120" s="53" t="s">
        <v>215</v>
      </c>
      <c r="C120" s="24" t="s">
        <v>38</v>
      </c>
      <c r="D120" s="53" t="s">
        <v>216</v>
      </c>
      <c r="E120" s="54" t="s">
        <v>217</v>
      </c>
      <c r="F120" s="22" t="s">
        <v>41</v>
      </c>
      <c r="G120" s="56">
        <v>4</v>
      </c>
      <c r="H120" s="57" t="s">
        <v>33</v>
      </c>
      <c r="I120" s="42"/>
      <c r="J120" s="74"/>
      <c r="K120" s="40">
        <f t="shared" si="6"/>
        <v>0</v>
      </c>
      <c r="L120" s="40">
        <f t="shared" si="7"/>
        <v>0</v>
      </c>
      <c r="M120" s="75"/>
    </row>
    <row r="121" customFormat="1" ht="108" customHeight="1" outlineLevel="1" spans="1:13">
      <c r="A121" s="52">
        <v>10</v>
      </c>
      <c r="B121" s="53" t="s">
        <v>218</v>
      </c>
      <c r="C121" s="24" t="s">
        <v>38</v>
      </c>
      <c r="D121" s="53" t="s">
        <v>219</v>
      </c>
      <c r="E121" s="54" t="s">
        <v>220</v>
      </c>
      <c r="F121" s="22" t="s">
        <v>41</v>
      </c>
      <c r="G121" s="56">
        <v>2</v>
      </c>
      <c r="H121" s="57" t="s">
        <v>33</v>
      </c>
      <c r="I121" s="42"/>
      <c r="J121" s="74"/>
      <c r="K121" s="40">
        <f t="shared" si="6"/>
        <v>0</v>
      </c>
      <c r="L121" s="40">
        <f t="shared" si="7"/>
        <v>0</v>
      </c>
      <c r="M121" s="75"/>
    </row>
    <row r="122" customFormat="1" ht="105" customHeight="1" outlineLevel="1" spans="1:13">
      <c r="A122" s="52">
        <v>11</v>
      </c>
      <c r="B122" s="53" t="s">
        <v>221</v>
      </c>
      <c r="C122" s="24" t="s">
        <v>38</v>
      </c>
      <c r="D122" s="59" t="s">
        <v>222</v>
      </c>
      <c r="E122" s="54" t="s">
        <v>223</v>
      </c>
      <c r="F122" s="55" t="s">
        <v>41</v>
      </c>
      <c r="G122" s="56">
        <v>2</v>
      </c>
      <c r="H122" s="56" t="s">
        <v>224</v>
      </c>
      <c r="I122" s="42"/>
      <c r="J122" s="74"/>
      <c r="K122" s="40">
        <f t="shared" si="6"/>
        <v>0</v>
      </c>
      <c r="L122" s="40">
        <f t="shared" si="7"/>
        <v>0</v>
      </c>
      <c r="M122" s="75"/>
    </row>
    <row r="123" customFormat="1" ht="67" customHeight="1" outlineLevel="1" spans="1:13">
      <c r="A123" s="52">
        <v>12</v>
      </c>
      <c r="B123" s="53" t="s">
        <v>50</v>
      </c>
      <c r="C123" s="24" t="s">
        <v>38</v>
      </c>
      <c r="D123" s="58"/>
      <c r="E123" s="54" t="s">
        <v>225</v>
      </c>
      <c r="F123" s="22" t="s">
        <v>53</v>
      </c>
      <c r="G123" s="56">
        <v>300</v>
      </c>
      <c r="H123" s="56" t="s">
        <v>29</v>
      </c>
      <c r="I123" s="42"/>
      <c r="J123" s="74"/>
      <c r="K123" s="40">
        <f t="shared" si="6"/>
        <v>0</v>
      </c>
      <c r="L123" s="40">
        <f t="shared" si="7"/>
        <v>0</v>
      </c>
      <c r="M123" s="75"/>
    </row>
    <row r="124" customFormat="1" ht="67" customHeight="1" outlineLevel="1" spans="1:13">
      <c r="A124" s="52">
        <v>13</v>
      </c>
      <c r="B124" s="53" t="s">
        <v>54</v>
      </c>
      <c r="C124" s="24" t="s">
        <v>38</v>
      </c>
      <c r="D124" s="58"/>
      <c r="E124" s="54" t="s">
        <v>226</v>
      </c>
      <c r="F124" s="22" t="s">
        <v>53</v>
      </c>
      <c r="G124" s="56">
        <v>50</v>
      </c>
      <c r="H124" s="56" t="s">
        <v>29</v>
      </c>
      <c r="I124" s="42"/>
      <c r="J124" s="74"/>
      <c r="K124" s="40">
        <f t="shared" si="6"/>
        <v>0</v>
      </c>
      <c r="L124" s="40">
        <f t="shared" si="7"/>
        <v>0</v>
      </c>
      <c r="M124" s="75"/>
    </row>
    <row r="125" customFormat="1" ht="38" customHeight="1" outlineLevel="1" spans="1:13">
      <c r="A125" s="52">
        <v>14</v>
      </c>
      <c r="B125" s="53" t="s">
        <v>227</v>
      </c>
      <c r="C125" s="24" t="s">
        <v>38</v>
      </c>
      <c r="D125" s="59" t="s">
        <v>228</v>
      </c>
      <c r="E125" s="54" t="s">
        <v>229</v>
      </c>
      <c r="F125" s="60" t="s">
        <v>53</v>
      </c>
      <c r="G125" s="56">
        <v>1</v>
      </c>
      <c r="H125" s="56" t="s">
        <v>33</v>
      </c>
      <c r="I125" s="42"/>
      <c r="J125" s="74"/>
      <c r="K125" s="40">
        <f t="shared" si="6"/>
        <v>0</v>
      </c>
      <c r="L125" s="40">
        <f t="shared" si="7"/>
        <v>0</v>
      </c>
      <c r="M125" s="75"/>
    </row>
    <row r="126" customFormat="1" ht="38" customHeight="1" outlineLevel="1" spans="1:13">
      <c r="A126" s="61">
        <v>15</v>
      </c>
      <c r="B126" s="53" t="s">
        <v>230</v>
      </c>
      <c r="C126" s="24" t="s">
        <v>38</v>
      </c>
      <c r="D126" s="62" t="s">
        <v>231</v>
      </c>
      <c r="E126" s="54" t="s">
        <v>232</v>
      </c>
      <c r="F126" s="63"/>
      <c r="G126" s="64">
        <v>1</v>
      </c>
      <c r="H126" s="64" t="s">
        <v>233</v>
      </c>
      <c r="I126" s="76"/>
      <c r="J126" s="70"/>
      <c r="K126" s="77">
        <f t="shared" si="6"/>
        <v>0</v>
      </c>
      <c r="L126" s="77">
        <f t="shared" si="7"/>
        <v>0</v>
      </c>
      <c r="M126" s="78"/>
    </row>
    <row r="127" customFormat="1" ht="38" customHeight="1" outlineLevel="1" spans="1:13">
      <c r="A127" s="65"/>
      <c r="B127" s="56"/>
      <c r="C127" s="24" t="s">
        <v>38</v>
      </c>
      <c r="D127" s="62" t="s">
        <v>234</v>
      </c>
      <c r="E127" s="54" t="s">
        <v>235</v>
      </c>
      <c r="F127" s="66"/>
      <c r="G127" s="67"/>
      <c r="H127" s="67" t="s">
        <v>29</v>
      </c>
      <c r="I127" s="79"/>
      <c r="J127" s="80"/>
      <c r="K127" s="40"/>
      <c r="L127" s="40"/>
      <c r="M127" s="81"/>
    </row>
    <row r="128" customFormat="1" ht="14.4" outlineLevel="1" spans="1:13">
      <c r="A128" s="61">
        <v>16</v>
      </c>
      <c r="B128" s="53" t="s">
        <v>236</v>
      </c>
      <c r="C128" s="68" t="s">
        <v>38</v>
      </c>
      <c r="D128" s="69" t="s">
        <v>237</v>
      </c>
      <c r="E128" s="53" t="s">
        <v>238</v>
      </c>
      <c r="F128" s="60" t="s">
        <v>53</v>
      </c>
      <c r="G128" s="64">
        <v>2</v>
      </c>
      <c r="H128" s="70" t="s">
        <v>224</v>
      </c>
      <c r="I128" s="76"/>
      <c r="J128" s="70"/>
      <c r="K128" s="77">
        <f>+I128+J128</f>
        <v>0</v>
      </c>
      <c r="L128" s="77">
        <f>+K128*G128</f>
        <v>0</v>
      </c>
      <c r="M128" s="78"/>
    </row>
    <row r="129" customFormat="1" ht="14.4" outlineLevel="1" spans="1:13">
      <c r="A129" s="82"/>
      <c r="B129" s="56"/>
      <c r="C129" s="83"/>
      <c r="D129" s="69" t="s">
        <v>239</v>
      </c>
      <c r="E129" s="56"/>
      <c r="F129" s="63"/>
      <c r="G129" s="84"/>
      <c r="H129" s="85"/>
      <c r="I129" s="109"/>
      <c r="J129" s="85"/>
      <c r="K129" s="77"/>
      <c r="L129" s="77"/>
      <c r="M129" s="110"/>
    </row>
    <row r="130" customFormat="1" ht="14.4" outlineLevel="1" spans="1:13">
      <c r="A130" s="82"/>
      <c r="B130" s="56"/>
      <c r="C130" s="83"/>
      <c r="D130" s="69" t="s">
        <v>240</v>
      </c>
      <c r="E130" s="56"/>
      <c r="F130" s="63"/>
      <c r="G130" s="84"/>
      <c r="H130" s="85"/>
      <c r="I130" s="109"/>
      <c r="J130" s="85"/>
      <c r="K130" s="77"/>
      <c r="L130" s="77"/>
      <c r="M130" s="110"/>
    </row>
    <row r="131" customFormat="1" ht="28.8" outlineLevel="1" spans="1:13">
      <c r="A131" s="82"/>
      <c r="B131" s="56"/>
      <c r="C131" s="83"/>
      <c r="D131" s="86" t="s">
        <v>241</v>
      </c>
      <c r="E131" s="56"/>
      <c r="F131" s="63"/>
      <c r="G131" s="84"/>
      <c r="H131" s="85"/>
      <c r="I131" s="109"/>
      <c r="J131" s="85"/>
      <c r="K131" s="77"/>
      <c r="L131" s="77"/>
      <c r="M131" s="110"/>
    </row>
    <row r="132" customFormat="1" ht="14.4" outlineLevel="1" spans="1:13">
      <c r="A132" s="82"/>
      <c r="B132" s="56"/>
      <c r="C132" s="83"/>
      <c r="D132" s="69" t="s">
        <v>242</v>
      </c>
      <c r="E132" s="56"/>
      <c r="F132" s="63"/>
      <c r="G132" s="84"/>
      <c r="H132" s="85"/>
      <c r="I132" s="109"/>
      <c r="J132" s="85"/>
      <c r="K132" s="77"/>
      <c r="L132" s="77"/>
      <c r="M132" s="110"/>
    </row>
    <row r="133" customFormat="1" ht="34" customHeight="1" outlineLevel="1" spans="1:13">
      <c r="A133" s="65"/>
      <c r="B133" s="56"/>
      <c r="C133" s="87"/>
      <c r="D133" s="69" t="s">
        <v>243</v>
      </c>
      <c r="E133" s="88" t="s">
        <v>244</v>
      </c>
      <c r="F133" s="66"/>
      <c r="G133" s="67"/>
      <c r="H133" s="80"/>
      <c r="I133" s="79"/>
      <c r="J133" s="80"/>
      <c r="K133" s="40"/>
      <c r="L133" s="40"/>
      <c r="M133" s="81"/>
    </row>
    <row r="134" s="1" customFormat="1" ht="73" customHeight="1" outlineLevel="1" spans="1:13">
      <c r="A134" s="52">
        <v>17</v>
      </c>
      <c r="B134" s="21" t="s">
        <v>245</v>
      </c>
      <c r="C134" s="24" t="s">
        <v>38</v>
      </c>
      <c r="D134" s="21" t="s">
        <v>246</v>
      </c>
      <c r="E134" s="22" t="s">
        <v>247</v>
      </c>
      <c r="F134" s="22" t="s">
        <v>53</v>
      </c>
      <c r="G134" s="23">
        <v>10</v>
      </c>
      <c r="H134" s="21" t="s">
        <v>33</v>
      </c>
      <c r="I134" s="42"/>
      <c r="J134" s="23"/>
      <c r="K134" s="40">
        <f>+I134+J134</f>
        <v>0</v>
      </c>
      <c r="L134" s="40">
        <f>+K134*G134</f>
        <v>0</v>
      </c>
      <c r="M134" s="13"/>
    </row>
    <row r="135" s="1" customFormat="1" ht="73" customHeight="1" outlineLevel="1" spans="1:13">
      <c r="A135" s="52">
        <v>18</v>
      </c>
      <c r="B135" s="21" t="s">
        <v>248</v>
      </c>
      <c r="C135" s="24"/>
      <c r="D135" s="21"/>
      <c r="E135" s="21" t="s">
        <v>249</v>
      </c>
      <c r="F135" s="22" t="s">
        <v>53</v>
      </c>
      <c r="G135" s="23">
        <v>5</v>
      </c>
      <c r="H135" s="21" t="s">
        <v>33</v>
      </c>
      <c r="I135" s="42"/>
      <c r="J135" s="23"/>
      <c r="K135" s="40">
        <f>+I135+J135</f>
        <v>0</v>
      </c>
      <c r="L135" s="40">
        <f>+K135*G135</f>
        <v>0</v>
      </c>
      <c r="M135" s="43"/>
    </row>
    <row r="136" s="1" customFormat="1" ht="73" customHeight="1" outlineLevel="1" spans="1:13">
      <c r="A136" s="52">
        <v>19</v>
      </c>
      <c r="B136" s="21" t="s">
        <v>250</v>
      </c>
      <c r="C136" s="24" t="s">
        <v>38</v>
      </c>
      <c r="D136" s="21"/>
      <c r="E136" s="22" t="s">
        <v>251</v>
      </c>
      <c r="F136" s="22" t="s">
        <v>41</v>
      </c>
      <c r="G136" s="23">
        <v>60</v>
      </c>
      <c r="H136" s="89" t="s">
        <v>33</v>
      </c>
      <c r="I136" s="42"/>
      <c r="J136" s="23"/>
      <c r="K136" s="40">
        <f t="shared" ref="K136:K146" si="8">+I136+J136</f>
        <v>0</v>
      </c>
      <c r="L136" s="40">
        <f t="shared" ref="L136:L146" si="9">+K136*G136</f>
        <v>0</v>
      </c>
      <c r="M136" s="43"/>
    </row>
    <row r="137" s="1" customFormat="1" ht="73" customHeight="1" outlineLevel="1" spans="1:13">
      <c r="A137" s="52">
        <v>20</v>
      </c>
      <c r="B137" s="21" t="s">
        <v>252</v>
      </c>
      <c r="C137" s="24" t="s">
        <v>38</v>
      </c>
      <c r="D137" s="21"/>
      <c r="E137" s="22" t="s">
        <v>251</v>
      </c>
      <c r="F137" s="22" t="s">
        <v>41</v>
      </c>
      <c r="G137" s="23">
        <v>90</v>
      </c>
      <c r="H137" s="89" t="s">
        <v>33</v>
      </c>
      <c r="I137" s="42"/>
      <c r="J137" s="23"/>
      <c r="K137" s="40">
        <f t="shared" si="8"/>
        <v>0</v>
      </c>
      <c r="L137" s="40">
        <f t="shared" si="9"/>
        <v>0</v>
      </c>
      <c r="M137" s="43"/>
    </row>
    <row r="138" s="1" customFormat="1" ht="73" customHeight="1" outlineLevel="1" spans="1:13">
      <c r="A138" s="52">
        <v>21</v>
      </c>
      <c r="B138" s="21" t="s">
        <v>253</v>
      </c>
      <c r="C138" s="24" t="s">
        <v>38</v>
      </c>
      <c r="D138" s="21"/>
      <c r="E138" s="22" t="s">
        <v>254</v>
      </c>
      <c r="F138" s="22" t="s">
        <v>41</v>
      </c>
      <c r="G138" s="23">
        <v>150</v>
      </c>
      <c r="H138" s="89" t="s">
        <v>224</v>
      </c>
      <c r="I138" s="42"/>
      <c r="J138" s="23"/>
      <c r="K138" s="40">
        <f t="shared" si="8"/>
        <v>0</v>
      </c>
      <c r="L138" s="40">
        <f t="shared" si="9"/>
        <v>0</v>
      </c>
      <c r="M138" s="43"/>
    </row>
    <row r="139" s="1" customFormat="1" ht="73" customHeight="1" outlineLevel="1" spans="1:13">
      <c r="A139" s="52">
        <v>22</v>
      </c>
      <c r="B139" s="21" t="s">
        <v>255</v>
      </c>
      <c r="C139" s="24" t="s">
        <v>38</v>
      </c>
      <c r="D139" s="21"/>
      <c r="E139" s="22" t="s">
        <v>256</v>
      </c>
      <c r="F139" s="22" t="s">
        <v>41</v>
      </c>
      <c r="G139" s="23">
        <v>30</v>
      </c>
      <c r="H139" s="89" t="s">
        <v>224</v>
      </c>
      <c r="I139" s="42"/>
      <c r="J139" s="23"/>
      <c r="K139" s="40">
        <f t="shared" si="8"/>
        <v>0</v>
      </c>
      <c r="L139" s="40">
        <f t="shared" si="9"/>
        <v>0</v>
      </c>
      <c r="M139" s="43"/>
    </row>
    <row r="140" s="1" customFormat="1" ht="73" customHeight="1" outlineLevel="1" spans="1:13">
      <c r="A140" s="52">
        <v>23</v>
      </c>
      <c r="B140" s="21" t="s">
        <v>257</v>
      </c>
      <c r="C140" s="24" t="s">
        <v>38</v>
      </c>
      <c r="D140" s="21"/>
      <c r="E140" s="22" t="s">
        <v>258</v>
      </c>
      <c r="F140" s="22" t="s">
        <v>41</v>
      </c>
      <c r="G140" s="23">
        <v>240</v>
      </c>
      <c r="H140" s="89" t="s">
        <v>33</v>
      </c>
      <c r="I140" s="42"/>
      <c r="J140" s="23"/>
      <c r="K140" s="40">
        <f t="shared" si="8"/>
        <v>0</v>
      </c>
      <c r="L140" s="40">
        <f t="shared" si="9"/>
        <v>0</v>
      </c>
      <c r="M140" s="43"/>
    </row>
    <row r="141" s="1" customFormat="1" ht="73" customHeight="1" outlineLevel="1" spans="1:13">
      <c r="A141" s="52">
        <v>24</v>
      </c>
      <c r="B141" s="21" t="s">
        <v>259</v>
      </c>
      <c r="C141" s="24" t="s">
        <v>38</v>
      </c>
      <c r="D141" s="21"/>
      <c r="E141" s="22" t="s">
        <v>260</v>
      </c>
      <c r="F141" s="22" t="s">
        <v>41</v>
      </c>
      <c r="G141" s="23">
        <v>15</v>
      </c>
      <c r="H141" s="89" t="s">
        <v>224</v>
      </c>
      <c r="I141" s="42"/>
      <c r="J141" s="23"/>
      <c r="K141" s="40">
        <f t="shared" si="8"/>
        <v>0</v>
      </c>
      <c r="L141" s="40">
        <f t="shared" si="9"/>
        <v>0</v>
      </c>
      <c r="M141" s="43"/>
    </row>
    <row r="142" s="1" customFormat="1" ht="73" customHeight="1" outlineLevel="1" spans="1:13">
      <c r="A142" s="52">
        <v>25</v>
      </c>
      <c r="B142" s="21" t="s">
        <v>261</v>
      </c>
      <c r="C142" s="24" t="s">
        <v>80</v>
      </c>
      <c r="D142" s="21" t="s">
        <v>262</v>
      </c>
      <c r="E142" s="22" t="s">
        <v>263</v>
      </c>
      <c r="F142" s="22" t="s">
        <v>66</v>
      </c>
      <c r="G142" s="90">
        <v>4</v>
      </c>
      <c r="H142" s="15" t="s">
        <v>33</v>
      </c>
      <c r="I142" s="39"/>
      <c r="J142" s="23"/>
      <c r="K142" s="40">
        <f t="shared" si="8"/>
        <v>0</v>
      </c>
      <c r="L142" s="40">
        <f t="shared" si="9"/>
        <v>0</v>
      </c>
      <c r="M142" s="43"/>
    </row>
    <row r="143" s="1" customFormat="1" ht="73" customHeight="1" outlineLevel="1" spans="1:13">
      <c r="A143" s="52">
        <v>26</v>
      </c>
      <c r="B143" s="21" t="s">
        <v>178</v>
      </c>
      <c r="C143" s="24" t="s">
        <v>80</v>
      </c>
      <c r="D143" s="21" t="s">
        <v>179</v>
      </c>
      <c r="E143" s="22" t="s">
        <v>180</v>
      </c>
      <c r="F143" s="22" t="s">
        <v>66</v>
      </c>
      <c r="G143" s="90">
        <v>4</v>
      </c>
      <c r="H143" s="15" t="s">
        <v>181</v>
      </c>
      <c r="I143" s="39"/>
      <c r="J143" s="23"/>
      <c r="K143" s="40">
        <f t="shared" si="8"/>
        <v>0</v>
      </c>
      <c r="L143" s="40">
        <f t="shared" si="9"/>
        <v>0</v>
      </c>
      <c r="M143" s="43"/>
    </row>
    <row r="144" s="1" customFormat="1" ht="73" customHeight="1" outlineLevel="1" spans="1:13">
      <c r="A144" s="52">
        <v>27</v>
      </c>
      <c r="B144" s="21" t="s">
        <v>264</v>
      </c>
      <c r="C144" s="24" t="s">
        <v>80</v>
      </c>
      <c r="D144" s="21" t="s">
        <v>176</v>
      </c>
      <c r="E144" s="22" t="s">
        <v>177</v>
      </c>
      <c r="F144" s="22" t="s">
        <v>66</v>
      </c>
      <c r="G144" s="90">
        <v>4</v>
      </c>
      <c r="H144" s="15" t="s">
        <v>29</v>
      </c>
      <c r="I144" s="39"/>
      <c r="J144" s="23"/>
      <c r="K144" s="40">
        <f t="shared" si="8"/>
        <v>0</v>
      </c>
      <c r="L144" s="40">
        <f t="shared" si="9"/>
        <v>0</v>
      </c>
      <c r="M144" s="43"/>
    </row>
    <row r="145" s="1" customFormat="1" ht="31" customHeight="1" outlineLevel="1" spans="1:13">
      <c r="A145" s="52">
        <v>28</v>
      </c>
      <c r="B145" s="21" t="s">
        <v>265</v>
      </c>
      <c r="C145" s="91"/>
      <c r="D145" s="21" t="s">
        <v>171</v>
      </c>
      <c r="E145" s="15"/>
      <c r="F145" s="92" t="s">
        <v>120</v>
      </c>
      <c r="G145" s="93">
        <v>1000</v>
      </c>
      <c r="H145" s="15" t="s">
        <v>106</v>
      </c>
      <c r="I145" s="93"/>
      <c r="J145" s="93"/>
      <c r="K145" s="40">
        <f t="shared" si="8"/>
        <v>0</v>
      </c>
      <c r="L145" s="40">
        <f t="shared" si="9"/>
        <v>0</v>
      </c>
      <c r="M145" s="13"/>
    </row>
    <row r="146" s="1" customFormat="1" ht="35" customHeight="1" outlineLevel="1" spans="1:13">
      <c r="A146" s="52">
        <v>29</v>
      </c>
      <c r="B146" s="21" t="s">
        <v>265</v>
      </c>
      <c r="C146" s="24"/>
      <c r="D146" s="21" t="s">
        <v>266</v>
      </c>
      <c r="E146" s="21"/>
      <c r="F146" s="92" t="s">
        <v>120</v>
      </c>
      <c r="G146" s="93">
        <v>1000</v>
      </c>
      <c r="H146" s="15" t="s">
        <v>106</v>
      </c>
      <c r="I146" s="39"/>
      <c r="J146" s="23"/>
      <c r="K146" s="40">
        <f t="shared" si="8"/>
        <v>0</v>
      </c>
      <c r="L146" s="40">
        <f t="shared" si="9"/>
        <v>0</v>
      </c>
      <c r="M146" s="43"/>
    </row>
    <row r="147" s="1" customFormat="1" ht="73" customHeight="1" outlineLevel="1" spans="1:13">
      <c r="A147" s="52">
        <v>30</v>
      </c>
      <c r="B147" s="21" t="s">
        <v>267</v>
      </c>
      <c r="C147" s="24"/>
      <c r="D147" s="21"/>
      <c r="E147" s="22"/>
      <c r="F147" s="22" t="s">
        <v>66</v>
      </c>
      <c r="G147" s="56">
        <v>2772</v>
      </c>
      <c r="H147" s="94" t="s">
        <v>33</v>
      </c>
      <c r="I147" s="39"/>
      <c r="J147" s="23"/>
      <c r="K147" s="40">
        <f t="shared" ref="K147:K149" si="10">+I147+J147</f>
        <v>0</v>
      </c>
      <c r="L147" s="40">
        <f t="shared" ref="L147:L149" si="11">+K147*G147</f>
        <v>0</v>
      </c>
      <c r="M147" s="13"/>
    </row>
    <row r="148" s="1" customFormat="1" ht="57.6" outlineLevel="1" spans="1:13">
      <c r="A148" s="52">
        <v>31</v>
      </c>
      <c r="B148" s="21" t="s">
        <v>117</v>
      </c>
      <c r="C148" s="21"/>
      <c r="D148" s="21" t="s">
        <v>118</v>
      </c>
      <c r="E148" s="15"/>
      <c r="F148" s="22" t="s">
        <v>111</v>
      </c>
      <c r="G148" s="39">
        <v>2772</v>
      </c>
      <c r="H148" s="15" t="s">
        <v>29</v>
      </c>
      <c r="I148" s="39"/>
      <c r="J148" s="39"/>
      <c r="K148" s="40">
        <f t="shared" si="10"/>
        <v>0</v>
      </c>
      <c r="L148" s="40">
        <f t="shared" si="11"/>
        <v>0</v>
      </c>
      <c r="M148" s="13"/>
    </row>
    <row r="149" s="1" customFormat="1" ht="31" customHeight="1" outlineLevel="1" spans="1:13">
      <c r="A149" s="52">
        <v>32</v>
      </c>
      <c r="B149" s="21" t="s">
        <v>115</v>
      </c>
      <c r="C149" s="21"/>
      <c r="D149" s="21" t="s">
        <v>116</v>
      </c>
      <c r="E149" s="21"/>
      <c r="F149" s="22" t="s">
        <v>111</v>
      </c>
      <c r="G149" s="23">
        <f>G122+G123</f>
        <v>302</v>
      </c>
      <c r="H149" s="21" t="s">
        <v>33</v>
      </c>
      <c r="I149" s="23"/>
      <c r="J149" s="23"/>
      <c r="K149" s="40">
        <f t="shared" si="10"/>
        <v>0</v>
      </c>
      <c r="L149" s="40">
        <f t="shared" si="11"/>
        <v>0</v>
      </c>
      <c r="M149" s="13"/>
    </row>
    <row r="150" s="3" customFormat="1" ht="42" customHeight="1" outlineLevel="1" spans="1:13">
      <c r="A150" s="52">
        <v>33</v>
      </c>
      <c r="B150" s="21" t="s">
        <v>268</v>
      </c>
      <c r="C150" s="21"/>
      <c r="D150" s="21" t="s">
        <v>269</v>
      </c>
      <c r="E150" s="21"/>
      <c r="F150" s="22" t="s">
        <v>58</v>
      </c>
      <c r="G150" s="23">
        <v>100</v>
      </c>
      <c r="H150" s="21" t="s">
        <v>83</v>
      </c>
      <c r="I150" s="23"/>
      <c r="J150" s="23"/>
      <c r="K150" s="40">
        <f t="shared" ref="K150:K153" si="12">+I150+J150</f>
        <v>0</v>
      </c>
      <c r="L150" s="40">
        <f t="shared" ref="L150:L153" si="13">+K150*G150</f>
        <v>0</v>
      </c>
      <c r="M150" s="111"/>
    </row>
    <row r="151" s="3" customFormat="1" ht="42" customHeight="1" outlineLevel="1" spans="1:13">
      <c r="A151" s="52">
        <v>34</v>
      </c>
      <c r="B151" s="21" t="s">
        <v>268</v>
      </c>
      <c r="C151" s="21"/>
      <c r="D151" s="21" t="s">
        <v>145</v>
      </c>
      <c r="E151" s="21"/>
      <c r="F151" s="22" t="s">
        <v>58</v>
      </c>
      <c r="G151" s="23">
        <v>100</v>
      </c>
      <c r="H151" s="21" t="s">
        <v>83</v>
      </c>
      <c r="I151" s="23"/>
      <c r="J151" s="23"/>
      <c r="K151" s="40">
        <f t="shared" si="12"/>
        <v>0</v>
      </c>
      <c r="L151" s="40">
        <f t="shared" si="13"/>
        <v>0</v>
      </c>
      <c r="M151" s="111"/>
    </row>
    <row r="152" s="3" customFormat="1" ht="46" customHeight="1" outlineLevel="1" spans="1:13">
      <c r="A152" s="52">
        <v>35</v>
      </c>
      <c r="B152" s="21" t="s">
        <v>143</v>
      </c>
      <c r="C152" s="91"/>
      <c r="D152" s="15"/>
      <c r="E152" s="15"/>
      <c r="F152" s="22" t="s">
        <v>58</v>
      </c>
      <c r="G152" s="39">
        <v>1200</v>
      </c>
      <c r="H152" s="15" t="s">
        <v>144</v>
      </c>
      <c r="I152" s="39"/>
      <c r="J152" s="39"/>
      <c r="K152" s="40">
        <f t="shared" si="12"/>
        <v>0</v>
      </c>
      <c r="L152" s="40">
        <f t="shared" si="13"/>
        <v>0</v>
      </c>
      <c r="M152" s="111"/>
    </row>
    <row r="153" s="1" customFormat="1" ht="72" outlineLevel="1" spans="1:13">
      <c r="A153" s="52">
        <v>36</v>
      </c>
      <c r="B153" s="30" t="s">
        <v>146</v>
      </c>
      <c r="C153" s="50"/>
      <c r="D153" s="30" t="s">
        <v>270</v>
      </c>
      <c r="E153" s="50"/>
      <c r="F153" s="31" t="s">
        <v>148</v>
      </c>
      <c r="G153" s="51">
        <v>1</v>
      </c>
      <c r="H153" s="50" t="s">
        <v>149</v>
      </c>
      <c r="I153" s="51"/>
      <c r="J153" s="51"/>
      <c r="K153" s="40">
        <f t="shared" si="12"/>
        <v>0</v>
      </c>
      <c r="L153" s="40">
        <f t="shared" si="13"/>
        <v>0</v>
      </c>
      <c r="M153" s="44"/>
    </row>
    <row r="154" s="2" customFormat="1" customHeight="1" spans="1:13">
      <c r="A154" s="33" t="s">
        <v>150</v>
      </c>
      <c r="B154" s="34"/>
      <c r="C154" s="34"/>
      <c r="D154" s="34"/>
      <c r="E154" s="34"/>
      <c r="F154" s="34"/>
      <c r="G154" s="35"/>
      <c r="H154" s="34"/>
      <c r="I154" s="34"/>
      <c r="J154" s="34"/>
      <c r="K154" s="45"/>
      <c r="L154" s="46">
        <f>SUM(L112:L153)</f>
        <v>0</v>
      </c>
      <c r="M154" s="47"/>
    </row>
    <row r="155" s="1" customFormat="1" customHeight="1" spans="1:13">
      <c r="A155" s="13" t="s">
        <v>271</v>
      </c>
      <c r="B155" s="10" t="s">
        <v>8</v>
      </c>
      <c r="C155" s="10"/>
      <c r="D155" s="10"/>
      <c r="E155" s="10"/>
      <c r="F155" s="10"/>
      <c r="G155" s="14"/>
      <c r="H155" s="10"/>
      <c r="I155" s="14"/>
      <c r="J155" s="14"/>
      <c r="K155" s="14"/>
      <c r="L155" s="14"/>
      <c r="M155" s="10"/>
    </row>
    <row r="156" ht="115" customHeight="1" outlineLevel="1" spans="1:13">
      <c r="A156" s="95">
        <v>1</v>
      </c>
      <c r="B156" s="21" t="s">
        <v>272</v>
      </c>
      <c r="C156" s="24" t="s">
        <v>38</v>
      </c>
      <c r="D156" s="96" t="s">
        <v>273</v>
      </c>
      <c r="E156" s="97" t="s">
        <v>274</v>
      </c>
      <c r="F156" s="98" t="s">
        <v>41</v>
      </c>
      <c r="G156" s="93">
        <v>80</v>
      </c>
      <c r="H156" s="95" t="s">
        <v>33</v>
      </c>
      <c r="I156" s="42"/>
      <c r="J156" s="112"/>
      <c r="K156" s="40">
        <f t="shared" ref="K156:K164" si="14">+I156+J156</f>
        <v>0</v>
      </c>
      <c r="L156" s="40">
        <f t="shared" ref="L156:L164" si="15">+K156*G156</f>
        <v>0</v>
      </c>
      <c r="M156" s="95"/>
    </row>
    <row r="157" ht="115" customHeight="1" outlineLevel="1" spans="1:13">
      <c r="A157" s="95">
        <v>2</v>
      </c>
      <c r="B157" s="21" t="s">
        <v>275</v>
      </c>
      <c r="C157" s="24" t="s">
        <v>38</v>
      </c>
      <c r="D157" s="48" t="s">
        <v>276</v>
      </c>
      <c r="E157" s="99" t="s">
        <v>277</v>
      </c>
      <c r="F157" s="98" t="s">
        <v>41</v>
      </c>
      <c r="G157" s="93">
        <v>60</v>
      </c>
      <c r="H157" s="95" t="s">
        <v>33</v>
      </c>
      <c r="I157" s="42"/>
      <c r="J157" s="112"/>
      <c r="K157" s="40">
        <f t="shared" si="14"/>
        <v>0</v>
      </c>
      <c r="L157" s="40">
        <f t="shared" si="15"/>
        <v>0</v>
      </c>
      <c r="M157" s="95"/>
    </row>
    <row r="158" ht="115" customHeight="1" outlineLevel="1" spans="1:13">
      <c r="A158" s="95">
        <v>3</v>
      </c>
      <c r="B158" s="21" t="s">
        <v>278</v>
      </c>
      <c r="C158" s="24" t="s">
        <v>38</v>
      </c>
      <c r="D158" s="48" t="s">
        <v>279</v>
      </c>
      <c r="E158" s="97" t="s">
        <v>280</v>
      </c>
      <c r="F158" s="98" t="s">
        <v>41</v>
      </c>
      <c r="G158" s="93">
        <v>35</v>
      </c>
      <c r="H158" s="95" t="s">
        <v>33</v>
      </c>
      <c r="I158" s="42"/>
      <c r="J158" s="112"/>
      <c r="K158" s="40">
        <f t="shared" si="14"/>
        <v>0</v>
      </c>
      <c r="L158" s="40">
        <f t="shared" si="15"/>
        <v>0</v>
      </c>
      <c r="M158" s="95"/>
    </row>
    <row r="159" s="1" customFormat="1" ht="132" customHeight="1" outlineLevel="1" spans="1:13">
      <c r="A159" s="95">
        <v>4</v>
      </c>
      <c r="B159" s="21" t="s">
        <v>85</v>
      </c>
      <c r="C159" s="24" t="s">
        <v>38</v>
      </c>
      <c r="D159" s="48" t="s">
        <v>86</v>
      </c>
      <c r="E159" s="49" t="s">
        <v>87</v>
      </c>
      <c r="F159" s="22" t="s">
        <v>66</v>
      </c>
      <c r="G159" s="27">
        <v>6</v>
      </c>
      <c r="H159" s="21" t="s">
        <v>33</v>
      </c>
      <c r="I159" s="42"/>
      <c r="J159" s="23"/>
      <c r="K159" s="40">
        <f t="shared" si="14"/>
        <v>0</v>
      </c>
      <c r="L159" s="40">
        <f t="shared" si="15"/>
        <v>0</v>
      </c>
      <c r="M159" s="13"/>
    </row>
    <row r="160" s="1" customFormat="1" ht="136" customHeight="1" outlineLevel="1" spans="1:13">
      <c r="A160" s="95">
        <v>5</v>
      </c>
      <c r="B160" s="21" t="s">
        <v>70</v>
      </c>
      <c r="C160" s="24" t="s">
        <v>38</v>
      </c>
      <c r="D160" s="21" t="s">
        <v>71</v>
      </c>
      <c r="E160" s="21" t="s">
        <v>72</v>
      </c>
      <c r="F160" s="22" t="s">
        <v>66</v>
      </c>
      <c r="G160" s="100">
        <v>66</v>
      </c>
      <c r="H160" s="21" t="s">
        <v>33</v>
      </c>
      <c r="I160" s="42"/>
      <c r="J160" s="23"/>
      <c r="K160" s="40">
        <f t="shared" si="14"/>
        <v>0</v>
      </c>
      <c r="L160" s="40">
        <f t="shared" si="15"/>
        <v>0</v>
      </c>
      <c r="M160" s="13"/>
    </row>
    <row r="161" ht="115" customHeight="1" outlineLevel="1" spans="1:13">
      <c r="A161" s="95">
        <v>6</v>
      </c>
      <c r="B161" s="21" t="s">
        <v>281</v>
      </c>
      <c r="C161" s="24" t="s">
        <v>38</v>
      </c>
      <c r="D161" s="15" t="s">
        <v>282</v>
      </c>
      <c r="E161" s="21" t="s">
        <v>283</v>
      </c>
      <c r="F161" s="98" t="s">
        <v>41</v>
      </c>
      <c r="G161" s="93">
        <v>1</v>
      </c>
      <c r="H161" s="95" t="s">
        <v>33</v>
      </c>
      <c r="I161" s="42"/>
      <c r="J161" s="112"/>
      <c r="K161" s="40">
        <f t="shared" si="14"/>
        <v>0</v>
      </c>
      <c r="L161" s="40">
        <f t="shared" si="15"/>
        <v>0</v>
      </c>
      <c r="M161" s="95"/>
    </row>
    <row r="162" ht="62.4" outlineLevel="1" spans="1:13">
      <c r="A162" s="95">
        <v>7</v>
      </c>
      <c r="B162" s="21" t="s">
        <v>88</v>
      </c>
      <c r="C162" s="24" t="s">
        <v>38</v>
      </c>
      <c r="D162" s="48" t="s">
        <v>284</v>
      </c>
      <c r="E162" s="21"/>
      <c r="F162" s="98" t="s">
        <v>53</v>
      </c>
      <c r="G162" s="93">
        <f>G156+G157+G158</f>
        <v>175</v>
      </c>
      <c r="H162" s="95" t="s">
        <v>33</v>
      </c>
      <c r="I162" s="42"/>
      <c r="J162" s="112"/>
      <c r="K162" s="40">
        <f t="shared" si="14"/>
        <v>0</v>
      </c>
      <c r="L162" s="40">
        <f t="shared" si="15"/>
        <v>0</v>
      </c>
      <c r="M162" s="95"/>
    </row>
    <row r="163" ht="62.4" outlineLevel="1" spans="1:13">
      <c r="A163" s="95">
        <v>8</v>
      </c>
      <c r="B163" s="21" t="s">
        <v>90</v>
      </c>
      <c r="C163" s="24" t="s">
        <v>38</v>
      </c>
      <c r="D163" s="48" t="s">
        <v>91</v>
      </c>
      <c r="E163" s="21"/>
      <c r="F163" s="98" t="s">
        <v>53</v>
      </c>
      <c r="G163" s="93">
        <f>G159</f>
        <v>6</v>
      </c>
      <c r="H163" s="95" t="s">
        <v>33</v>
      </c>
      <c r="I163" s="42"/>
      <c r="J163" s="112"/>
      <c r="K163" s="40">
        <f t="shared" si="14"/>
        <v>0</v>
      </c>
      <c r="L163" s="40">
        <f t="shared" si="15"/>
        <v>0</v>
      </c>
      <c r="M163" s="95"/>
    </row>
    <row r="164" ht="62.4" outlineLevel="1" spans="1:13">
      <c r="A164" s="95">
        <v>9</v>
      </c>
      <c r="B164" s="21" t="s">
        <v>285</v>
      </c>
      <c r="C164" s="21"/>
      <c r="D164" s="48" t="s">
        <v>286</v>
      </c>
      <c r="E164" s="21" t="s">
        <v>287</v>
      </c>
      <c r="F164" s="98" t="s">
        <v>53</v>
      </c>
      <c r="G164" s="93">
        <f>G161</f>
        <v>1</v>
      </c>
      <c r="H164" s="95" t="s">
        <v>33</v>
      </c>
      <c r="I164" s="112"/>
      <c r="J164" s="112"/>
      <c r="K164" s="40">
        <f t="shared" si="14"/>
        <v>0</v>
      </c>
      <c r="L164" s="40">
        <f t="shared" si="15"/>
        <v>0</v>
      </c>
      <c r="M164" s="95"/>
    </row>
    <row r="165" ht="119" customHeight="1" outlineLevel="1" spans="1:13">
      <c r="A165" s="95">
        <v>10</v>
      </c>
      <c r="B165" s="21" t="s">
        <v>288</v>
      </c>
      <c r="C165" s="24" t="s">
        <v>38</v>
      </c>
      <c r="D165" s="15" t="s">
        <v>289</v>
      </c>
      <c r="E165" s="21" t="s">
        <v>290</v>
      </c>
      <c r="F165" s="98" t="s">
        <v>41</v>
      </c>
      <c r="G165" s="93">
        <v>2</v>
      </c>
      <c r="H165" s="95" t="s">
        <v>33</v>
      </c>
      <c r="I165" s="42"/>
      <c r="J165" s="112"/>
      <c r="K165" s="40">
        <f t="shared" ref="K165:K170" si="16">+I165+J165</f>
        <v>0</v>
      </c>
      <c r="L165" s="40">
        <f t="shared" ref="L165:L170" si="17">+K165*G165</f>
        <v>0</v>
      </c>
      <c r="M165" s="95"/>
    </row>
    <row r="166" ht="119" customHeight="1" outlineLevel="1" spans="1:13">
      <c r="A166" s="95">
        <v>11</v>
      </c>
      <c r="B166" s="21" t="s">
        <v>291</v>
      </c>
      <c r="C166" s="24" t="s">
        <v>38</v>
      </c>
      <c r="D166" s="21" t="s">
        <v>292</v>
      </c>
      <c r="E166" s="21" t="s">
        <v>293</v>
      </c>
      <c r="F166" s="98" t="s">
        <v>41</v>
      </c>
      <c r="G166" s="93">
        <v>2</v>
      </c>
      <c r="H166" s="95" t="s">
        <v>33</v>
      </c>
      <c r="I166" s="42"/>
      <c r="J166" s="112"/>
      <c r="K166" s="40">
        <f t="shared" si="16"/>
        <v>0</v>
      </c>
      <c r="L166" s="40">
        <f t="shared" si="17"/>
        <v>0</v>
      </c>
      <c r="M166" s="95"/>
    </row>
    <row r="167" ht="119" customHeight="1" outlineLevel="1" spans="1:13">
      <c r="A167" s="95">
        <v>12</v>
      </c>
      <c r="B167" s="21" t="s">
        <v>294</v>
      </c>
      <c r="C167" s="21"/>
      <c r="D167" s="15" t="s">
        <v>295</v>
      </c>
      <c r="E167" s="21" t="s">
        <v>296</v>
      </c>
      <c r="F167" s="98" t="s">
        <v>41</v>
      </c>
      <c r="G167" s="93">
        <v>2</v>
      </c>
      <c r="H167" s="95" t="s">
        <v>33</v>
      </c>
      <c r="I167" s="112"/>
      <c r="J167" s="112"/>
      <c r="K167" s="40">
        <f t="shared" si="16"/>
        <v>0</v>
      </c>
      <c r="L167" s="40">
        <f t="shared" si="17"/>
        <v>0</v>
      </c>
      <c r="M167" s="95"/>
    </row>
    <row r="168" ht="119" customHeight="1" outlineLevel="1" spans="1:13">
      <c r="A168" s="95">
        <v>13</v>
      </c>
      <c r="B168" s="21" t="s">
        <v>297</v>
      </c>
      <c r="C168" s="24" t="s">
        <v>38</v>
      </c>
      <c r="D168" s="21" t="s">
        <v>298</v>
      </c>
      <c r="E168" s="101" t="s">
        <v>299</v>
      </c>
      <c r="F168" s="98" t="s">
        <v>41</v>
      </c>
      <c r="G168" s="93">
        <v>2</v>
      </c>
      <c r="H168" s="95" t="s">
        <v>33</v>
      </c>
      <c r="I168" s="42"/>
      <c r="J168" s="112"/>
      <c r="K168" s="40">
        <f t="shared" si="16"/>
        <v>0</v>
      </c>
      <c r="L168" s="40">
        <f t="shared" si="17"/>
        <v>0</v>
      </c>
      <c r="M168" s="95"/>
    </row>
    <row r="169" ht="119" customHeight="1" outlineLevel="1" spans="1:13">
      <c r="A169" s="95">
        <v>14</v>
      </c>
      <c r="B169" s="21" t="s">
        <v>300</v>
      </c>
      <c r="C169" s="24" t="s">
        <v>38</v>
      </c>
      <c r="D169" s="15" t="s">
        <v>301</v>
      </c>
      <c r="E169" s="21" t="s">
        <v>302</v>
      </c>
      <c r="F169" s="98" t="s">
        <v>41</v>
      </c>
      <c r="G169" s="93">
        <v>1</v>
      </c>
      <c r="H169" s="95" t="s">
        <v>33</v>
      </c>
      <c r="I169" s="42"/>
      <c r="J169" s="112"/>
      <c r="K169" s="40">
        <f t="shared" si="16"/>
        <v>0</v>
      </c>
      <c r="L169" s="40">
        <f t="shared" si="17"/>
        <v>0</v>
      </c>
      <c r="M169" s="95"/>
    </row>
    <row r="170" ht="90" customHeight="1" outlineLevel="1" spans="1:13">
      <c r="A170" s="95">
        <v>15</v>
      </c>
      <c r="B170" s="21" t="s">
        <v>303</v>
      </c>
      <c r="C170" s="28"/>
      <c r="D170" s="28" t="s">
        <v>304</v>
      </c>
      <c r="E170" s="21" t="s">
        <v>305</v>
      </c>
      <c r="F170" s="98" t="s">
        <v>306</v>
      </c>
      <c r="G170" s="93">
        <v>1</v>
      </c>
      <c r="H170" s="15" t="s">
        <v>307</v>
      </c>
      <c r="I170" s="112"/>
      <c r="J170" s="112"/>
      <c r="K170" s="40">
        <f t="shared" si="16"/>
        <v>0</v>
      </c>
      <c r="L170" s="40">
        <f t="shared" si="17"/>
        <v>0</v>
      </c>
      <c r="M170" s="95"/>
    </row>
    <row r="171" ht="118" customHeight="1" outlineLevel="1" spans="1:13">
      <c r="A171" s="95">
        <v>16</v>
      </c>
      <c r="B171" s="21" t="s">
        <v>308</v>
      </c>
      <c r="C171" s="28"/>
      <c r="D171" s="28" t="s">
        <v>304</v>
      </c>
      <c r="E171" s="102" t="s">
        <v>309</v>
      </c>
      <c r="F171" s="98" t="s">
        <v>310</v>
      </c>
      <c r="G171" s="93">
        <v>44</v>
      </c>
      <c r="H171" s="100" t="s">
        <v>311</v>
      </c>
      <c r="I171" s="112"/>
      <c r="J171" s="112"/>
      <c r="K171" s="40">
        <f t="shared" ref="K171:K175" si="18">+I171+J171</f>
        <v>0</v>
      </c>
      <c r="L171" s="40">
        <f t="shared" ref="L171:L175" si="19">+K171*G171</f>
        <v>0</v>
      </c>
      <c r="M171" s="95"/>
    </row>
    <row r="172" ht="118" customHeight="1" outlineLevel="1" spans="1:13">
      <c r="A172" s="95">
        <v>17</v>
      </c>
      <c r="B172" s="21" t="s">
        <v>312</v>
      </c>
      <c r="C172" s="28"/>
      <c r="D172" s="28" t="s">
        <v>304</v>
      </c>
      <c r="E172" s="21" t="s">
        <v>313</v>
      </c>
      <c r="F172" s="103" t="s">
        <v>310</v>
      </c>
      <c r="G172" s="93">
        <v>2</v>
      </c>
      <c r="H172" s="100" t="s">
        <v>311</v>
      </c>
      <c r="I172" s="112"/>
      <c r="J172" s="112"/>
      <c r="K172" s="40">
        <f t="shared" si="18"/>
        <v>0</v>
      </c>
      <c r="L172" s="40">
        <f t="shared" si="19"/>
        <v>0</v>
      </c>
      <c r="M172" s="95"/>
    </row>
    <row r="173" ht="118" customHeight="1" outlineLevel="1" spans="1:13">
      <c r="A173" s="95">
        <v>18</v>
      </c>
      <c r="B173" s="21" t="s">
        <v>314</v>
      </c>
      <c r="C173" s="28"/>
      <c r="D173" s="28" t="s">
        <v>304</v>
      </c>
      <c r="E173" s="21" t="s">
        <v>315</v>
      </c>
      <c r="F173" s="103" t="s">
        <v>310</v>
      </c>
      <c r="G173" s="93">
        <v>30</v>
      </c>
      <c r="H173" s="100" t="s">
        <v>29</v>
      </c>
      <c r="I173" s="112"/>
      <c r="J173" s="112"/>
      <c r="K173" s="40">
        <f t="shared" si="18"/>
        <v>0</v>
      </c>
      <c r="L173" s="40">
        <f t="shared" si="19"/>
        <v>0</v>
      </c>
      <c r="M173" s="95"/>
    </row>
    <row r="174" ht="94" customHeight="1" outlineLevel="1" spans="1:13">
      <c r="A174" s="95">
        <v>19</v>
      </c>
      <c r="B174" s="21" t="s">
        <v>316</v>
      </c>
      <c r="C174" s="28"/>
      <c r="D174" s="28" t="s">
        <v>304</v>
      </c>
      <c r="E174" s="21" t="s">
        <v>317</v>
      </c>
      <c r="F174" s="98" t="s">
        <v>306</v>
      </c>
      <c r="G174" s="93">
        <f>G171</f>
        <v>44</v>
      </c>
      <c r="H174" s="15" t="s">
        <v>307</v>
      </c>
      <c r="I174" s="112"/>
      <c r="J174" s="112"/>
      <c r="K174" s="40">
        <f t="shared" si="18"/>
        <v>0</v>
      </c>
      <c r="L174" s="40">
        <f t="shared" si="19"/>
        <v>0</v>
      </c>
      <c r="M174" s="95"/>
    </row>
    <row r="175" ht="95" customHeight="1" outlineLevel="1" spans="1:13">
      <c r="A175" s="95">
        <v>20</v>
      </c>
      <c r="B175" s="21" t="s">
        <v>318</v>
      </c>
      <c r="C175" s="28"/>
      <c r="D175" s="28" t="s">
        <v>304</v>
      </c>
      <c r="E175" s="21" t="s">
        <v>319</v>
      </c>
      <c r="F175" s="98" t="s">
        <v>306</v>
      </c>
      <c r="G175" s="93">
        <f>G172</f>
        <v>2</v>
      </c>
      <c r="H175" s="15" t="s">
        <v>307</v>
      </c>
      <c r="I175" s="112"/>
      <c r="J175" s="112"/>
      <c r="K175" s="40">
        <f t="shared" si="18"/>
        <v>0</v>
      </c>
      <c r="L175" s="40">
        <f t="shared" si="19"/>
        <v>0</v>
      </c>
      <c r="M175" s="95"/>
    </row>
    <row r="176" ht="122" customHeight="1" outlineLevel="1" spans="1:13">
      <c r="A176" s="95">
        <v>21</v>
      </c>
      <c r="B176" s="104" t="s">
        <v>320</v>
      </c>
      <c r="C176" s="105"/>
      <c r="D176" s="15"/>
      <c r="E176" s="104"/>
      <c r="F176" s="98" t="s">
        <v>41</v>
      </c>
      <c r="G176" s="93">
        <v>46</v>
      </c>
      <c r="H176" s="15" t="s">
        <v>33</v>
      </c>
      <c r="I176" s="112"/>
      <c r="J176" s="112"/>
      <c r="K176" s="40">
        <f t="shared" ref="K176:K183" si="20">+I176+J176</f>
        <v>0</v>
      </c>
      <c r="L176" s="40">
        <f t="shared" ref="L176:L183" si="21">+K176*G176</f>
        <v>0</v>
      </c>
      <c r="M176" s="95"/>
    </row>
    <row r="177" ht="122" customHeight="1" outlineLevel="1" spans="1:13">
      <c r="A177" s="95">
        <v>22</v>
      </c>
      <c r="B177" s="104" t="s">
        <v>321</v>
      </c>
      <c r="C177" s="105"/>
      <c r="D177" s="15"/>
      <c r="E177" s="104"/>
      <c r="F177" s="106" t="s">
        <v>53</v>
      </c>
      <c r="G177" s="93">
        <f>G176*2</f>
        <v>92</v>
      </c>
      <c r="H177" s="15" t="s">
        <v>155</v>
      </c>
      <c r="I177" s="112"/>
      <c r="J177" s="112"/>
      <c r="K177" s="40">
        <f t="shared" si="20"/>
        <v>0</v>
      </c>
      <c r="L177" s="40">
        <f t="shared" si="21"/>
        <v>0</v>
      </c>
      <c r="M177" s="95"/>
    </row>
    <row r="178" ht="117" customHeight="1" outlineLevel="1" spans="1:13">
      <c r="A178" s="95">
        <v>23</v>
      </c>
      <c r="B178" s="21" t="s">
        <v>322</v>
      </c>
      <c r="C178" s="24" t="s">
        <v>38</v>
      </c>
      <c r="D178" s="21" t="s">
        <v>323</v>
      </c>
      <c r="E178" s="22" t="s">
        <v>324</v>
      </c>
      <c r="F178" s="98" t="s">
        <v>41</v>
      </c>
      <c r="G178" s="93">
        <v>20</v>
      </c>
      <c r="H178" s="15" t="s">
        <v>33</v>
      </c>
      <c r="I178" s="42"/>
      <c r="J178" s="112"/>
      <c r="K178" s="40">
        <f t="shared" si="20"/>
        <v>0</v>
      </c>
      <c r="L178" s="40">
        <f t="shared" si="21"/>
        <v>0</v>
      </c>
      <c r="M178" s="95"/>
    </row>
    <row r="179" ht="73" customHeight="1" outlineLevel="1" spans="1:13">
      <c r="A179" s="95">
        <v>24</v>
      </c>
      <c r="B179" s="104" t="s">
        <v>325</v>
      </c>
      <c r="C179" s="107"/>
      <c r="D179" s="104"/>
      <c r="E179" s="104" t="s">
        <v>325</v>
      </c>
      <c r="F179" s="98" t="s">
        <v>326</v>
      </c>
      <c r="G179" s="93">
        <v>2</v>
      </c>
      <c r="H179" s="15" t="s">
        <v>29</v>
      </c>
      <c r="I179" s="112"/>
      <c r="J179" s="112"/>
      <c r="K179" s="40">
        <f t="shared" si="20"/>
        <v>0</v>
      </c>
      <c r="L179" s="40">
        <f t="shared" si="21"/>
        <v>0</v>
      </c>
      <c r="M179" s="95"/>
    </row>
    <row r="180" ht="62.4" outlineLevel="1" spans="1:13">
      <c r="A180" s="95">
        <v>25</v>
      </c>
      <c r="B180" s="104" t="s">
        <v>327</v>
      </c>
      <c r="C180" s="107"/>
      <c r="D180" s="104"/>
      <c r="E180" s="104" t="s">
        <v>327</v>
      </c>
      <c r="F180" s="98" t="s">
        <v>326</v>
      </c>
      <c r="G180" s="93">
        <v>2</v>
      </c>
      <c r="H180" s="15" t="s">
        <v>29</v>
      </c>
      <c r="I180" s="112"/>
      <c r="J180" s="112"/>
      <c r="K180" s="40">
        <f t="shared" si="20"/>
        <v>0</v>
      </c>
      <c r="L180" s="40">
        <f t="shared" si="21"/>
        <v>0</v>
      </c>
      <c r="M180" s="95"/>
    </row>
    <row r="181" ht="62.4" outlineLevel="1" spans="1:13">
      <c r="A181" s="95">
        <v>26</v>
      </c>
      <c r="B181" s="104" t="s">
        <v>328</v>
      </c>
      <c r="C181" s="107"/>
      <c r="D181" s="104"/>
      <c r="E181" s="102" t="s">
        <v>329</v>
      </c>
      <c r="F181" s="98" t="s">
        <v>326</v>
      </c>
      <c r="G181" s="93">
        <v>8</v>
      </c>
      <c r="H181" s="15" t="s">
        <v>29</v>
      </c>
      <c r="I181" s="112"/>
      <c r="J181" s="112"/>
      <c r="K181" s="40">
        <f t="shared" si="20"/>
        <v>0</v>
      </c>
      <c r="L181" s="40">
        <f t="shared" si="21"/>
        <v>0</v>
      </c>
      <c r="M181" s="95"/>
    </row>
    <row r="182" ht="62.4" outlineLevel="1" spans="1:13">
      <c r="A182" s="95">
        <v>27</v>
      </c>
      <c r="B182" s="21" t="s">
        <v>330</v>
      </c>
      <c r="C182" s="28"/>
      <c r="D182" s="28" t="s">
        <v>304</v>
      </c>
      <c r="E182" s="102" t="s">
        <v>329</v>
      </c>
      <c r="F182" s="98" t="s">
        <v>326</v>
      </c>
      <c r="G182" s="93">
        <v>4</v>
      </c>
      <c r="H182" s="15" t="s">
        <v>33</v>
      </c>
      <c r="I182" s="112"/>
      <c r="J182" s="112"/>
      <c r="K182" s="40">
        <f t="shared" si="20"/>
        <v>0</v>
      </c>
      <c r="L182" s="40">
        <f t="shared" si="21"/>
        <v>0</v>
      </c>
      <c r="M182" s="95"/>
    </row>
    <row r="183" ht="78" outlineLevel="1" spans="1:13">
      <c r="A183" s="95">
        <v>28</v>
      </c>
      <c r="B183" s="108" t="s">
        <v>331</v>
      </c>
      <c r="C183" s="28"/>
      <c r="E183" s="28"/>
      <c r="F183" s="98" t="s">
        <v>332</v>
      </c>
      <c r="G183" s="93">
        <v>4</v>
      </c>
      <c r="H183" s="15" t="s">
        <v>307</v>
      </c>
      <c r="I183" s="112"/>
      <c r="J183" s="112"/>
      <c r="K183" s="40">
        <f t="shared" si="20"/>
        <v>0</v>
      </c>
      <c r="L183" s="40">
        <f t="shared" si="21"/>
        <v>0</v>
      </c>
      <c r="M183" s="95"/>
    </row>
    <row r="184" ht="62.4" outlineLevel="1" spans="1:13">
      <c r="A184" s="95">
        <v>29</v>
      </c>
      <c r="B184" s="21" t="s">
        <v>333</v>
      </c>
      <c r="C184" s="21"/>
      <c r="D184" s="21" t="s">
        <v>334</v>
      </c>
      <c r="E184" s="15"/>
      <c r="F184" s="98" t="s">
        <v>111</v>
      </c>
      <c r="G184" s="93">
        <v>46</v>
      </c>
      <c r="H184" s="15" t="s">
        <v>29</v>
      </c>
      <c r="I184" s="112"/>
      <c r="J184" s="112"/>
      <c r="K184" s="40">
        <f t="shared" ref="K184:K208" si="22">+I184+J184</f>
        <v>0</v>
      </c>
      <c r="L184" s="40">
        <f t="shared" ref="L184:L208" si="23">+K184*G184</f>
        <v>0</v>
      </c>
      <c r="M184" s="95"/>
    </row>
    <row r="185" ht="62.4" outlineLevel="1" spans="1:13">
      <c r="A185" s="95">
        <v>30</v>
      </c>
      <c r="B185" s="21" t="s">
        <v>335</v>
      </c>
      <c r="C185" s="91"/>
      <c r="D185" s="15" t="s">
        <v>336</v>
      </c>
      <c r="E185" s="15"/>
      <c r="F185" s="98" t="s">
        <v>111</v>
      </c>
      <c r="G185" s="93">
        <v>46</v>
      </c>
      <c r="H185" s="15" t="s">
        <v>29</v>
      </c>
      <c r="I185" s="112"/>
      <c r="J185" s="112"/>
      <c r="K185" s="40">
        <f t="shared" si="22"/>
        <v>0</v>
      </c>
      <c r="L185" s="40">
        <f t="shared" si="23"/>
        <v>0</v>
      </c>
      <c r="M185" s="95"/>
    </row>
    <row r="186" ht="93.6" outlineLevel="1" spans="1:13">
      <c r="A186" s="95">
        <v>31</v>
      </c>
      <c r="B186" s="21" t="s">
        <v>103</v>
      </c>
      <c r="C186" s="15"/>
      <c r="D186" s="15" t="s">
        <v>104</v>
      </c>
      <c r="E186" s="15"/>
      <c r="F186" s="98" t="s">
        <v>337</v>
      </c>
      <c r="G186" s="90">
        <v>1086.66666666667</v>
      </c>
      <c r="H186" s="15" t="s">
        <v>106</v>
      </c>
      <c r="I186" s="112"/>
      <c r="J186" s="112"/>
      <c r="K186" s="40">
        <f t="shared" si="22"/>
        <v>0</v>
      </c>
      <c r="L186" s="40">
        <f t="shared" si="23"/>
        <v>0</v>
      </c>
      <c r="M186" s="95"/>
    </row>
    <row r="187" ht="93.6" outlineLevel="1" spans="1:13">
      <c r="A187" s="95">
        <v>32</v>
      </c>
      <c r="B187" s="21" t="s">
        <v>107</v>
      </c>
      <c r="C187" s="91"/>
      <c r="D187" s="15" t="s">
        <v>108</v>
      </c>
      <c r="E187" s="15"/>
      <c r="F187" s="98" t="s">
        <v>337</v>
      </c>
      <c r="G187" s="90">
        <v>333.333333333333</v>
      </c>
      <c r="H187" s="15" t="s">
        <v>106</v>
      </c>
      <c r="I187" s="112"/>
      <c r="J187" s="112"/>
      <c r="K187" s="40">
        <f t="shared" si="22"/>
        <v>0</v>
      </c>
      <c r="L187" s="40">
        <f t="shared" si="23"/>
        <v>0</v>
      </c>
      <c r="M187" s="95"/>
    </row>
    <row r="188" ht="93.6" outlineLevel="1" spans="1:13">
      <c r="A188" s="95">
        <v>33</v>
      </c>
      <c r="B188" s="21" t="s">
        <v>338</v>
      </c>
      <c r="C188" s="91"/>
      <c r="D188" s="15" t="s">
        <v>110</v>
      </c>
      <c r="E188" s="15"/>
      <c r="F188" s="98" t="s">
        <v>337</v>
      </c>
      <c r="G188" s="90">
        <v>650</v>
      </c>
      <c r="H188" s="15" t="s">
        <v>106</v>
      </c>
      <c r="I188" s="112"/>
      <c r="J188" s="112"/>
      <c r="K188" s="40">
        <f t="shared" si="22"/>
        <v>0</v>
      </c>
      <c r="L188" s="40">
        <f t="shared" si="23"/>
        <v>0</v>
      </c>
      <c r="M188" s="95"/>
    </row>
    <row r="189" ht="93.6" outlineLevel="1" spans="1:13">
      <c r="A189" s="95">
        <v>34</v>
      </c>
      <c r="B189" s="21" t="s">
        <v>339</v>
      </c>
      <c r="C189" s="91"/>
      <c r="D189" s="15" t="s">
        <v>340</v>
      </c>
      <c r="E189" s="21"/>
      <c r="F189" s="98" t="s">
        <v>337</v>
      </c>
      <c r="G189" s="90">
        <v>1300</v>
      </c>
      <c r="H189" s="15" t="s">
        <v>106</v>
      </c>
      <c r="I189" s="112"/>
      <c r="J189" s="112"/>
      <c r="K189" s="40">
        <f t="shared" si="22"/>
        <v>0</v>
      </c>
      <c r="L189" s="40">
        <f t="shared" si="23"/>
        <v>0</v>
      </c>
      <c r="M189" s="95"/>
    </row>
    <row r="190" ht="62.4" outlineLevel="1" spans="1:13">
      <c r="A190" s="95">
        <v>35</v>
      </c>
      <c r="B190" s="104" t="s">
        <v>341</v>
      </c>
      <c r="C190" s="95"/>
      <c r="D190" s="95"/>
      <c r="E190" s="104" t="s">
        <v>342</v>
      </c>
      <c r="F190" s="98" t="s">
        <v>120</v>
      </c>
      <c r="G190" s="90">
        <v>2640</v>
      </c>
      <c r="H190" s="15" t="s">
        <v>106</v>
      </c>
      <c r="I190" s="112"/>
      <c r="J190" s="112"/>
      <c r="K190" s="40">
        <f t="shared" si="22"/>
        <v>0</v>
      </c>
      <c r="L190" s="40">
        <f t="shared" si="23"/>
        <v>0</v>
      </c>
      <c r="M190" s="95"/>
    </row>
    <row r="191" ht="62.4" outlineLevel="1" spans="1:13">
      <c r="A191" s="95">
        <v>36</v>
      </c>
      <c r="B191" s="21" t="s">
        <v>343</v>
      </c>
      <c r="C191" s="107"/>
      <c r="D191" s="15"/>
      <c r="E191" s="15" t="s">
        <v>344</v>
      </c>
      <c r="F191" s="98" t="s">
        <v>120</v>
      </c>
      <c r="G191" s="93">
        <v>4600</v>
      </c>
      <c r="H191" s="15" t="s">
        <v>106</v>
      </c>
      <c r="I191" s="112"/>
      <c r="J191" s="112"/>
      <c r="K191" s="40">
        <f t="shared" si="22"/>
        <v>0</v>
      </c>
      <c r="L191" s="40">
        <f t="shared" si="23"/>
        <v>0</v>
      </c>
      <c r="M191" s="95"/>
    </row>
    <row r="192" ht="62.4" outlineLevel="1" spans="1:13">
      <c r="A192" s="95">
        <v>37</v>
      </c>
      <c r="B192" s="21" t="s">
        <v>345</v>
      </c>
      <c r="C192" s="91"/>
      <c r="D192" s="15"/>
      <c r="E192" s="15" t="s">
        <v>346</v>
      </c>
      <c r="F192" s="98" t="s">
        <v>120</v>
      </c>
      <c r="G192" s="93">
        <v>1300</v>
      </c>
      <c r="H192" s="15" t="s">
        <v>106</v>
      </c>
      <c r="I192" s="112"/>
      <c r="J192" s="112"/>
      <c r="K192" s="40">
        <f t="shared" si="22"/>
        <v>0</v>
      </c>
      <c r="L192" s="40">
        <f t="shared" si="23"/>
        <v>0</v>
      </c>
      <c r="M192" s="95"/>
    </row>
    <row r="193" ht="62.4" outlineLevel="1" spans="1:13">
      <c r="A193" s="95">
        <v>38</v>
      </c>
      <c r="B193" s="21" t="s">
        <v>347</v>
      </c>
      <c r="C193" s="91"/>
      <c r="D193" s="15"/>
      <c r="E193" s="15" t="s">
        <v>142</v>
      </c>
      <c r="F193" s="98" t="s">
        <v>120</v>
      </c>
      <c r="G193" s="93">
        <v>3000</v>
      </c>
      <c r="H193" s="15" t="s">
        <v>106</v>
      </c>
      <c r="I193" s="112"/>
      <c r="J193" s="112"/>
      <c r="K193" s="40">
        <f t="shared" si="22"/>
        <v>0</v>
      </c>
      <c r="L193" s="40">
        <f t="shared" si="23"/>
        <v>0</v>
      </c>
      <c r="M193" s="95"/>
    </row>
    <row r="194" ht="62.4" outlineLevel="1" spans="1:13">
      <c r="A194" s="95">
        <v>39</v>
      </c>
      <c r="B194" s="21" t="s">
        <v>348</v>
      </c>
      <c r="C194" s="91"/>
      <c r="D194" s="15"/>
      <c r="E194" s="15" t="s">
        <v>349</v>
      </c>
      <c r="F194" s="98" t="s">
        <v>120</v>
      </c>
      <c r="G194" s="93">
        <v>1200</v>
      </c>
      <c r="H194" s="15" t="s">
        <v>106</v>
      </c>
      <c r="I194" s="112"/>
      <c r="J194" s="112"/>
      <c r="K194" s="40">
        <f t="shared" si="22"/>
        <v>0</v>
      </c>
      <c r="L194" s="40">
        <f t="shared" si="23"/>
        <v>0</v>
      </c>
      <c r="M194" s="95"/>
    </row>
    <row r="195" ht="62.4" outlineLevel="1" spans="1:13">
      <c r="A195" s="95">
        <v>40</v>
      </c>
      <c r="B195" s="21" t="s">
        <v>265</v>
      </c>
      <c r="C195" s="91"/>
      <c r="D195" s="21" t="s">
        <v>266</v>
      </c>
      <c r="E195" s="15"/>
      <c r="F195" s="98" t="s">
        <v>120</v>
      </c>
      <c r="G195" s="93">
        <v>1300</v>
      </c>
      <c r="H195" s="15" t="s">
        <v>106</v>
      </c>
      <c r="I195" s="112"/>
      <c r="J195" s="112"/>
      <c r="K195" s="40">
        <f t="shared" si="22"/>
        <v>0</v>
      </c>
      <c r="L195" s="40">
        <f t="shared" si="23"/>
        <v>0</v>
      </c>
      <c r="M195" s="95"/>
    </row>
    <row r="196" ht="62.4" outlineLevel="1" spans="1:13">
      <c r="A196" s="95">
        <v>41</v>
      </c>
      <c r="B196" s="21" t="s">
        <v>265</v>
      </c>
      <c r="C196" s="91"/>
      <c r="D196" s="21" t="s">
        <v>170</v>
      </c>
      <c r="E196" s="15"/>
      <c r="F196" s="98" t="s">
        <v>120</v>
      </c>
      <c r="G196" s="93">
        <v>800</v>
      </c>
      <c r="H196" s="15" t="s">
        <v>106</v>
      </c>
      <c r="I196" s="112"/>
      <c r="J196" s="112"/>
      <c r="K196" s="40">
        <f t="shared" si="22"/>
        <v>0</v>
      </c>
      <c r="L196" s="40">
        <f t="shared" si="23"/>
        <v>0</v>
      </c>
      <c r="M196" s="95"/>
    </row>
    <row r="197" ht="62.4" outlineLevel="1" spans="1:13">
      <c r="A197" s="95">
        <v>42</v>
      </c>
      <c r="B197" s="21" t="s">
        <v>265</v>
      </c>
      <c r="C197" s="95"/>
      <c r="D197" s="43" t="s">
        <v>350</v>
      </c>
      <c r="E197" s="95"/>
      <c r="F197" s="98" t="s">
        <v>120</v>
      </c>
      <c r="G197" s="93">
        <v>4200</v>
      </c>
      <c r="H197" s="15" t="s">
        <v>106</v>
      </c>
      <c r="I197" s="112"/>
      <c r="J197" s="112"/>
      <c r="K197" s="40">
        <f t="shared" si="22"/>
        <v>0</v>
      </c>
      <c r="L197" s="40">
        <f t="shared" si="23"/>
        <v>0</v>
      </c>
      <c r="M197" s="95"/>
    </row>
    <row r="198" ht="46.8" outlineLevel="1" spans="1:13">
      <c r="A198" s="95">
        <v>43</v>
      </c>
      <c r="B198" s="104" t="s">
        <v>351</v>
      </c>
      <c r="C198" s="95"/>
      <c r="D198" s="95"/>
      <c r="E198" s="95" t="s">
        <v>352</v>
      </c>
      <c r="F198" s="106" t="s">
        <v>58</v>
      </c>
      <c r="G198" s="93">
        <v>92</v>
      </c>
      <c r="H198" s="15" t="s">
        <v>140</v>
      </c>
      <c r="I198" s="112"/>
      <c r="J198" s="112"/>
      <c r="K198" s="40">
        <f t="shared" si="22"/>
        <v>0</v>
      </c>
      <c r="L198" s="40">
        <f t="shared" si="23"/>
        <v>0</v>
      </c>
      <c r="M198" s="95"/>
    </row>
    <row r="199" ht="46.8" outlineLevel="1" spans="1:13">
      <c r="A199" s="95">
        <v>44</v>
      </c>
      <c r="B199" s="21" t="s">
        <v>353</v>
      </c>
      <c r="C199" s="107"/>
      <c r="D199" s="15"/>
      <c r="E199" s="95" t="s">
        <v>352</v>
      </c>
      <c r="F199" s="106" t="s">
        <v>58</v>
      </c>
      <c r="G199" s="93">
        <v>248</v>
      </c>
      <c r="H199" s="15" t="s">
        <v>140</v>
      </c>
      <c r="I199" s="112"/>
      <c r="J199" s="112"/>
      <c r="K199" s="40">
        <f t="shared" si="22"/>
        <v>0</v>
      </c>
      <c r="L199" s="40">
        <f t="shared" si="23"/>
        <v>0</v>
      </c>
      <c r="M199" s="95"/>
    </row>
    <row r="200" ht="72" outlineLevel="1" spans="1:13">
      <c r="A200" s="95">
        <v>45</v>
      </c>
      <c r="B200" s="21" t="s">
        <v>354</v>
      </c>
      <c r="C200" s="91"/>
      <c r="D200" s="15" t="s">
        <v>355</v>
      </c>
      <c r="E200" s="21" t="s">
        <v>356</v>
      </c>
      <c r="F200" s="98" t="s">
        <v>357</v>
      </c>
      <c r="G200" s="93">
        <v>30</v>
      </c>
      <c r="H200" s="15" t="s">
        <v>307</v>
      </c>
      <c r="I200" s="112"/>
      <c r="J200" s="112"/>
      <c r="K200" s="40">
        <f t="shared" si="22"/>
        <v>0</v>
      </c>
      <c r="L200" s="40">
        <f t="shared" si="23"/>
        <v>0</v>
      </c>
      <c r="M200" s="95"/>
    </row>
    <row r="201" ht="62.4" outlineLevel="1" spans="1:13">
      <c r="A201" s="95">
        <v>46</v>
      </c>
      <c r="B201" s="21" t="s">
        <v>358</v>
      </c>
      <c r="C201" s="91"/>
      <c r="D201" s="15" t="s">
        <v>359</v>
      </c>
      <c r="E201" s="21" t="s">
        <v>360</v>
      </c>
      <c r="F201" s="98" t="s">
        <v>357</v>
      </c>
      <c r="G201" s="93">
        <v>18</v>
      </c>
      <c r="H201" s="15" t="s">
        <v>307</v>
      </c>
      <c r="I201" s="112"/>
      <c r="J201" s="112"/>
      <c r="K201" s="40">
        <f t="shared" si="22"/>
        <v>0</v>
      </c>
      <c r="L201" s="40">
        <f t="shared" si="23"/>
        <v>0</v>
      </c>
      <c r="M201" s="95"/>
    </row>
    <row r="202" ht="78" outlineLevel="1" spans="1:13">
      <c r="A202" s="95">
        <v>47</v>
      </c>
      <c r="B202" s="21" t="s">
        <v>361</v>
      </c>
      <c r="C202" s="91"/>
      <c r="D202" s="15"/>
      <c r="E202" s="21"/>
      <c r="F202" s="98" t="s">
        <v>362</v>
      </c>
      <c r="G202" s="93">
        <v>360</v>
      </c>
      <c r="H202" s="15" t="s">
        <v>363</v>
      </c>
      <c r="I202" s="112"/>
      <c r="J202" s="112"/>
      <c r="K202" s="40">
        <f t="shared" si="22"/>
        <v>0</v>
      </c>
      <c r="L202" s="40">
        <f t="shared" si="23"/>
        <v>0</v>
      </c>
      <c r="M202" s="95"/>
    </row>
    <row r="203" ht="46.8" outlineLevel="1" spans="1:13">
      <c r="A203" s="95">
        <v>48</v>
      </c>
      <c r="B203" s="21" t="s">
        <v>364</v>
      </c>
      <c r="C203" s="91"/>
      <c r="D203" s="15"/>
      <c r="E203" s="21"/>
      <c r="F203" s="98" t="s">
        <v>156</v>
      </c>
      <c r="G203" s="93">
        <v>130</v>
      </c>
      <c r="H203" s="15" t="s">
        <v>363</v>
      </c>
      <c r="I203" s="112"/>
      <c r="J203" s="112"/>
      <c r="K203" s="40">
        <f t="shared" si="22"/>
        <v>0</v>
      </c>
      <c r="L203" s="40">
        <f t="shared" si="23"/>
        <v>0</v>
      </c>
      <c r="M203" s="95"/>
    </row>
    <row r="204" ht="46.8" outlineLevel="1" spans="1:13">
      <c r="A204" s="95">
        <v>49</v>
      </c>
      <c r="B204" s="21" t="s">
        <v>365</v>
      </c>
      <c r="C204" s="91"/>
      <c r="D204" s="15"/>
      <c r="E204" s="21"/>
      <c r="F204" s="98" t="s">
        <v>156</v>
      </c>
      <c r="G204" s="95">
        <v>50</v>
      </c>
      <c r="H204" s="15" t="s">
        <v>363</v>
      </c>
      <c r="I204" s="112"/>
      <c r="J204" s="112"/>
      <c r="K204" s="40">
        <f t="shared" si="22"/>
        <v>0</v>
      </c>
      <c r="L204" s="40">
        <f t="shared" si="23"/>
        <v>0</v>
      </c>
      <c r="M204" s="95"/>
    </row>
    <row r="205" ht="46.8" outlineLevel="1" spans="1:13">
      <c r="A205" s="95">
        <v>50</v>
      </c>
      <c r="B205" s="21" t="s">
        <v>366</v>
      </c>
      <c r="C205" s="91"/>
      <c r="D205" s="15"/>
      <c r="E205" s="21"/>
      <c r="F205" s="98" t="s">
        <v>156</v>
      </c>
      <c r="G205" s="93">
        <v>20</v>
      </c>
      <c r="H205" s="15" t="s">
        <v>363</v>
      </c>
      <c r="I205" s="112"/>
      <c r="J205" s="112"/>
      <c r="K205" s="40">
        <f t="shared" si="22"/>
        <v>0</v>
      </c>
      <c r="L205" s="40">
        <f t="shared" si="23"/>
        <v>0</v>
      </c>
      <c r="M205" s="95"/>
    </row>
    <row r="206" ht="46.8" outlineLevel="1" spans="1:13">
      <c r="A206" s="95">
        <v>51</v>
      </c>
      <c r="B206" s="21" t="s">
        <v>367</v>
      </c>
      <c r="C206" s="91"/>
      <c r="D206" s="15"/>
      <c r="E206" s="15"/>
      <c r="F206" s="98" t="s">
        <v>156</v>
      </c>
      <c r="G206" s="93">
        <v>10</v>
      </c>
      <c r="H206" s="15" t="s">
        <v>363</v>
      </c>
      <c r="I206" s="112"/>
      <c r="J206" s="112"/>
      <c r="K206" s="40">
        <f t="shared" si="22"/>
        <v>0</v>
      </c>
      <c r="L206" s="40">
        <f t="shared" si="23"/>
        <v>0</v>
      </c>
      <c r="M206" s="95"/>
    </row>
    <row r="207" s="3" customFormat="1" ht="77" customHeight="1" outlineLevel="1" spans="1:13">
      <c r="A207" s="95">
        <v>52</v>
      </c>
      <c r="B207" s="30" t="s">
        <v>146</v>
      </c>
      <c r="C207" s="113"/>
      <c r="D207" s="30"/>
      <c r="E207" s="50"/>
      <c r="F207" s="98" t="s">
        <v>148</v>
      </c>
      <c r="G207" s="51">
        <v>1</v>
      </c>
      <c r="H207" s="50" t="s">
        <v>149</v>
      </c>
      <c r="I207" s="51"/>
      <c r="J207" s="51"/>
      <c r="K207" s="40">
        <f t="shared" si="22"/>
        <v>0</v>
      </c>
      <c r="L207" s="40">
        <f t="shared" si="23"/>
        <v>0</v>
      </c>
      <c r="M207" s="114"/>
    </row>
    <row r="208" customHeight="1" outlineLevel="1" spans="1:13">
      <c r="A208" s="95">
        <v>53</v>
      </c>
      <c r="B208" s="104" t="s">
        <v>143</v>
      </c>
      <c r="C208" s="95"/>
      <c r="D208" s="95"/>
      <c r="E208" s="95"/>
      <c r="F208" s="95"/>
      <c r="G208" s="93">
        <v>800</v>
      </c>
      <c r="H208" s="15" t="s">
        <v>144</v>
      </c>
      <c r="I208" s="112"/>
      <c r="J208" s="112"/>
      <c r="K208" s="40">
        <f t="shared" si="22"/>
        <v>0</v>
      </c>
      <c r="L208" s="40">
        <f t="shared" si="23"/>
        <v>0</v>
      </c>
      <c r="M208" s="95"/>
    </row>
    <row r="209" s="2" customFormat="1" customHeight="1" spans="1:13">
      <c r="A209" s="33" t="s">
        <v>150</v>
      </c>
      <c r="B209" s="34"/>
      <c r="C209" s="34"/>
      <c r="D209" s="34"/>
      <c r="E209" s="34"/>
      <c r="F209" s="34"/>
      <c r="G209" s="35"/>
      <c r="H209" s="34"/>
      <c r="I209" s="34"/>
      <c r="J209" s="34"/>
      <c r="K209" s="45"/>
      <c r="L209" s="46">
        <f>SUM(L156:L208)</f>
        <v>0</v>
      </c>
      <c r="M209" s="47"/>
    </row>
  </sheetData>
  <autoFilter ref="A2:M209">
    <extLst/>
  </autoFilter>
  <mergeCells count="32">
    <mergeCell ref="A1:M1"/>
    <mergeCell ref="B3:M3"/>
    <mergeCell ref="A52:K52"/>
    <mergeCell ref="B53:M53"/>
    <mergeCell ref="A110:K110"/>
    <mergeCell ref="B111:M111"/>
    <mergeCell ref="A154:K154"/>
    <mergeCell ref="B155:M155"/>
    <mergeCell ref="A209:K209"/>
    <mergeCell ref="A126:A127"/>
    <mergeCell ref="A128:A133"/>
    <mergeCell ref="B126:B127"/>
    <mergeCell ref="B128:B133"/>
    <mergeCell ref="C128:C133"/>
    <mergeCell ref="E128:E132"/>
    <mergeCell ref="F125:F127"/>
    <mergeCell ref="F128:F133"/>
    <mergeCell ref="G126:G127"/>
    <mergeCell ref="G128:G133"/>
    <mergeCell ref="H126:H127"/>
    <mergeCell ref="H128:H133"/>
    <mergeCell ref="I126:I127"/>
    <mergeCell ref="I128:I133"/>
    <mergeCell ref="J126:J127"/>
    <mergeCell ref="J128:J133"/>
    <mergeCell ref="K126:K127"/>
    <mergeCell ref="K128:K133"/>
    <mergeCell ref="L126:L127"/>
    <mergeCell ref="L128:L133"/>
    <mergeCell ref="M99:M105"/>
    <mergeCell ref="M126:M127"/>
    <mergeCell ref="M128:M133"/>
  </mergeCells>
  <pageMargins left="0.75" right="0.75" top="1" bottom="1" header="0.5" footer="0.5"/>
  <pageSetup paperSize="9" scale="58"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报价单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麦田里的守望者</cp:lastModifiedBy>
  <dcterms:created xsi:type="dcterms:W3CDTF">2024-03-29T00:48:00Z</dcterms:created>
  <dcterms:modified xsi:type="dcterms:W3CDTF">2024-06-26T02:57:55Z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F63E35B67FB94E79A5785BA05F14D20C_13</vt:lpwstr>
  </property>
  <property fmtid="{D5CDD505-2E9C-101B-9397-08002B2CF9AE}" pid="3" name="KSOProductBuildVer">
    <vt:lpwstr>2052-12.1.0.16929</vt:lpwstr>
  </property>
  <property fmtid="{D5CDD505-2E9C-101B-9397-08002B2CF9AE}" pid="4" name="KSOReadingLayout">
    <vt:bool>true</vt:bool>
  </property>
</Properties>
</file>